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8610"/>
  </bookViews>
  <sheets>
    <sheet name="девушки" sheetId="2" r:id="rId1"/>
    <sheet name="юноши" sheetId="3" r:id="rId2"/>
  </sheets>
  <externalReferences>
    <externalReference r:id="rId3"/>
    <externalReference r:id="rId4"/>
  </externalReferences>
  <definedNames>
    <definedName name="_xlnm._FilterDatabase" localSheetId="1" hidden="1">юноши!$A$5:$U$38</definedName>
    <definedName name="klass" localSheetId="0">[1]Класс!$A$1:$A$4</definedName>
    <definedName name="klass" localSheetId="1">[1]Класс!$A$1:$A$4</definedName>
    <definedName name="pol" localSheetId="0">[1]пол!$A$1:$A$2</definedName>
    <definedName name="pol" localSheetId="1">[1]пол!$A$1:$A$2</definedName>
    <definedName name="гражданство">[2]гражданство!$A$1:$A$2</definedName>
    <definedName name="_xlnm.Print_Titles" localSheetId="1">юноши!$A:$F,юноши!$5:$5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S7" i="3" l="1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6" i="3"/>
  <c r="Q38" i="3"/>
  <c r="Q20" i="3"/>
  <c r="Q21" i="3"/>
  <c r="Q8" i="3"/>
  <c r="Q10" i="3"/>
  <c r="Q22" i="3"/>
  <c r="Q29" i="3"/>
  <c r="Q9" i="3"/>
  <c r="Q14" i="3"/>
  <c r="Q18" i="3"/>
  <c r="Q33" i="3"/>
  <c r="Q34" i="3"/>
  <c r="Q36" i="3"/>
  <c r="Q11" i="3"/>
  <c r="Q6" i="3"/>
  <c r="Q12" i="3"/>
  <c r="Q31" i="3"/>
  <c r="Q13" i="3"/>
  <c r="Q30" i="3"/>
  <c r="Q27" i="3"/>
  <c r="Q19" i="3"/>
  <c r="Q25" i="3"/>
  <c r="Q24" i="3"/>
  <c r="Q28" i="3"/>
  <c r="Q17" i="3"/>
  <c r="Q7" i="3"/>
  <c r="Q26" i="3"/>
  <c r="Q35" i="3"/>
  <c r="Q32" i="3"/>
  <c r="Q37" i="3"/>
  <c r="Q23" i="3"/>
  <c r="Q16" i="3"/>
  <c r="Q15" i="3"/>
  <c r="Q6" i="2"/>
  <c r="Q8" i="2"/>
  <c r="Q9" i="2"/>
  <c r="Q23" i="2"/>
  <c r="Q10" i="2"/>
  <c r="Q16" i="2"/>
  <c r="Q12" i="2"/>
  <c r="Q15" i="2"/>
  <c r="Q13" i="2"/>
  <c r="Q22" i="2"/>
  <c r="Q28" i="2"/>
  <c r="Q20" i="2"/>
  <c r="Q26" i="2"/>
  <c r="Q11" i="2"/>
  <c r="Q19" i="2"/>
  <c r="Q34" i="2"/>
  <c r="Q7" i="2"/>
  <c r="Q35" i="2"/>
  <c r="Q18" i="2"/>
  <c r="Q24" i="2"/>
  <c r="Q21" i="2"/>
  <c r="Q25" i="2"/>
  <c r="Q27" i="2"/>
  <c r="Q30" i="2"/>
  <c r="Q29" i="2"/>
  <c r="Q17" i="2"/>
  <c r="Q33" i="2"/>
  <c r="Q36" i="2"/>
  <c r="Q14" i="2"/>
  <c r="Q37" i="2"/>
  <c r="Q38" i="2"/>
  <c r="Q39" i="2"/>
  <c r="Q32" i="2"/>
  <c r="Q40" i="2"/>
  <c r="Q31" i="2"/>
  <c r="S15" i="2" l="1"/>
  <c r="S6" i="2"/>
  <c r="S17" i="2"/>
  <c r="S11" i="2"/>
  <c r="S9" i="2"/>
  <c r="S10" i="2"/>
  <c r="S18" i="2"/>
  <c r="S14" i="2"/>
  <c r="S13" i="2"/>
  <c r="S8" i="2"/>
  <c r="S20" i="2"/>
  <c r="S19" i="2"/>
  <c r="S22" i="2"/>
  <c r="S16" i="2"/>
  <c r="S21" i="2"/>
  <c r="S12" i="2"/>
  <c r="S25" i="2"/>
  <c r="S23" i="2"/>
  <c r="S32" i="2"/>
  <c r="S26" i="2"/>
  <c r="S24" i="2"/>
  <c r="S28" i="2"/>
  <c r="S31" i="2"/>
  <c r="S27" i="2"/>
  <c r="S29" i="2"/>
  <c r="S30" i="2"/>
  <c r="S33" i="2"/>
  <c r="S7" i="2"/>
  <c r="U15" i="2"/>
  <c r="U17" i="2"/>
  <c r="U12" i="2"/>
  <c r="U21" i="2"/>
  <c r="U39" i="2"/>
  <c r="U13" i="2"/>
  <c r="U25" i="2"/>
  <c r="U27" i="2"/>
  <c r="U36" i="2"/>
  <c r="U30" i="2"/>
  <c r="U37" i="2"/>
  <c r="U38" i="2"/>
  <c r="U29" i="2"/>
  <c r="U35" i="2"/>
  <c r="U33" i="2"/>
  <c r="U40" i="2"/>
  <c r="U28" i="2"/>
  <c r="U31" i="2"/>
  <c r="U20" i="2"/>
  <c r="U10" i="2"/>
  <c r="U34" i="2"/>
  <c r="U19" i="2"/>
  <c r="U9" i="2"/>
  <c r="U14" i="2"/>
  <c r="U8" i="2"/>
  <c r="U7" i="2"/>
  <c r="U6" i="2"/>
  <c r="U18" i="2"/>
  <c r="U11" i="2"/>
  <c r="U22" i="2"/>
  <c r="U24" i="2"/>
  <c r="U16" i="2"/>
  <c r="U32" i="2"/>
  <c r="U23" i="2"/>
  <c r="U26" i="2"/>
  <c r="U28" i="3"/>
  <c r="U7" i="3"/>
  <c r="U20" i="3"/>
  <c r="U10" i="3"/>
  <c r="U24" i="3"/>
  <c r="U29" i="3"/>
  <c r="U17" i="3"/>
  <c r="U16" i="3"/>
  <c r="U9" i="3"/>
  <c r="U15" i="3"/>
  <c r="U14" i="3"/>
  <c r="U18" i="3"/>
  <c r="U26" i="3"/>
  <c r="U38" i="3"/>
  <c r="U33" i="3"/>
  <c r="U35" i="3"/>
  <c r="U34" i="3"/>
  <c r="U32" i="3"/>
  <c r="U37" i="3"/>
  <c r="U36" i="3"/>
  <c r="U21" i="3"/>
  <c r="U11" i="3"/>
  <c r="U6" i="3"/>
  <c r="U8" i="3"/>
  <c r="U12" i="3"/>
  <c r="U31" i="3"/>
  <c r="U13" i="3"/>
  <c r="U22" i="3"/>
  <c r="U30" i="3"/>
  <c r="U27" i="3"/>
  <c r="U19" i="3"/>
  <c r="U23" i="3"/>
  <c r="U25" i="3"/>
  <c r="O15" i="3" l="1"/>
  <c r="O25" i="3"/>
  <c r="O39" i="2" l="1"/>
  <c r="O6" i="2" l="1"/>
  <c r="O30" i="2"/>
  <c r="O6" i="3"/>
  <c r="O27" i="3" l="1"/>
  <c r="O28" i="2"/>
  <c r="O36" i="2"/>
  <c r="O25" i="2"/>
  <c r="O14" i="2"/>
  <c r="O29" i="2"/>
  <c r="O37" i="2"/>
  <c r="O9" i="2"/>
  <c r="O38" i="2"/>
  <c r="O35" i="2"/>
  <c r="O23" i="2"/>
  <c r="O15" i="2"/>
  <c r="O27" i="2"/>
  <c r="O7" i="2"/>
  <c r="O33" i="2"/>
  <c r="O21" i="2"/>
  <c r="O16" i="2"/>
  <c r="O26" i="2"/>
  <c r="O16" i="3"/>
  <c r="O23" i="3"/>
  <c r="O19" i="3"/>
  <c r="O19" i="2"/>
  <c r="O20" i="2"/>
  <c r="O11" i="2"/>
  <c r="O22" i="2"/>
  <c r="O34" i="2"/>
  <c r="O18" i="2"/>
  <c r="O36" i="3"/>
  <c r="O18" i="3"/>
  <c r="O29" i="3"/>
  <c r="O35" i="3"/>
  <c r="O22" i="3"/>
  <c r="O21" i="3"/>
  <c r="O17" i="3"/>
  <c r="O31" i="3"/>
  <c r="O12" i="2"/>
  <c r="O31" i="2"/>
  <c r="O24" i="2"/>
  <c r="O10" i="2"/>
  <c r="O13" i="2"/>
  <c r="O8" i="2"/>
  <c r="O40" i="2"/>
  <c r="O17" i="2"/>
  <c r="O28" i="3"/>
  <c r="O13" i="3"/>
  <c r="O30" i="3"/>
  <c r="O38" i="3"/>
  <c r="O14" i="3"/>
  <c r="O11" i="3"/>
  <c r="O32" i="2"/>
  <c r="O26" i="3"/>
  <c r="O10" i="3"/>
  <c r="O24" i="3"/>
  <c r="O8" i="3"/>
  <c r="O20" i="3"/>
  <c r="O34" i="3"/>
  <c r="O7" i="3"/>
  <c r="O12" i="3"/>
  <c r="O37" i="3"/>
  <c r="O32" i="3"/>
  <c r="O33" i="3"/>
  <c r="O9" i="3"/>
</calcChain>
</file>

<file path=xl/sharedStrings.xml><?xml version="1.0" encoding="utf-8"?>
<sst xmlns="http://schemas.openxmlformats.org/spreadsheetml/2006/main" count="706" uniqueCount="309">
  <si>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</si>
  <si>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</si>
  <si>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</si>
  <si>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</si>
  <si>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</si>
  <si>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</si>
  <si>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</si>
  <si>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</si>
  <si>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</si>
  <si>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</si>
  <si>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</si>
  <si>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</si>
  <si>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</si>
  <si>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</si>
  <si>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</si>
  <si>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</si>
  <si>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</si>
  <si>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</si>
  <si>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Великий Новгород</t>
  </si>
  <si>
    <t>Старорусский</t>
  </si>
  <si>
    <t>Окуловский</t>
  </si>
  <si>
    <t>Боровичский</t>
  </si>
  <si>
    <t>Андреевич</t>
  </si>
  <si>
    <t>муж.</t>
  </si>
  <si>
    <t>жен.</t>
  </si>
  <si>
    <t>Сергеевич</t>
  </si>
  <si>
    <t>Алексеевна</t>
  </si>
  <si>
    <t>Александрович</t>
  </si>
  <si>
    <t>Кирилл</t>
  </si>
  <si>
    <t>Игоревна</t>
  </si>
  <si>
    <t>Владимировна</t>
  </si>
  <si>
    <t>Дарья</t>
  </si>
  <si>
    <t>Александровна</t>
  </si>
  <si>
    <t>Чудовский</t>
  </si>
  <si>
    <t>Валдайский</t>
  </si>
  <si>
    <t>Крестецкий</t>
  </si>
  <si>
    <t>Дмитриевна</t>
  </si>
  <si>
    <t>Андреевна</t>
  </si>
  <si>
    <t>Сергеевна</t>
  </si>
  <si>
    <t>Мария</t>
  </si>
  <si>
    <t>Максим</t>
  </si>
  <si>
    <t>Алексеевич</t>
  </si>
  <si>
    <t>Иван</t>
  </si>
  <si>
    <t>Физическая культура (девушки)</t>
  </si>
  <si>
    <t>9-11 класс</t>
  </si>
  <si>
    <t>Физическая культура (юноши)</t>
  </si>
  <si>
    <t>Дмитрий</t>
  </si>
  <si>
    <t>Ксения</t>
  </si>
  <si>
    <t>Анна</t>
  </si>
  <si>
    <t>Маловишерский</t>
  </si>
  <si>
    <t>Пестовский</t>
  </si>
  <si>
    <t>Вероника</t>
  </si>
  <si>
    <t>Елизавета</t>
  </si>
  <si>
    <t>Евгеньевна</t>
  </si>
  <si>
    <t>Юрьевна</t>
  </si>
  <si>
    <t>Российская Федерация</t>
  </si>
  <si>
    <t>не имеются</t>
  </si>
  <si>
    <t>Муниципальное автономное общеобразовательное учреждение «Средняя общеобразовательная школа № 7»</t>
  </si>
  <si>
    <t>Муниципальное автономное общеобразовательное учреждение "Гимназия "Новоскул"</t>
  </si>
  <si>
    <t>муниципальное автономное общеобразовательное учреждение "Средняя школа п. Кулотино"</t>
  </si>
  <si>
    <t>Муниципальное автономное общеобразовательное учреждение «Средняя общеобразовательная школа № 4»</t>
  </si>
  <si>
    <t>Муниципальное  автономное общеобразовательное учреждение «Гимназия «Логос»</t>
  </si>
  <si>
    <t>муниципальное автономное общеобразовательное учреждение "Средняя школа № 1 имени Н.И. Кузнецова" г. Пестово</t>
  </si>
  <si>
    <t>Муниципальное автономное общеобразовательное учреждение «Средняя школа № 1»</t>
  </si>
  <si>
    <t>Муниципальное автономное общеобразовательное учреждение "Гимназия" г. Старая Русса</t>
  </si>
  <si>
    <t>Вячеславович</t>
  </si>
  <si>
    <t>Михайлович</t>
  </si>
  <si>
    <t>муниципальное автономное общеобразовательное учреждение «Гимназия» г.Валдай</t>
  </si>
  <si>
    <t>Алексеева</t>
  </si>
  <si>
    <t>Эльвира</t>
  </si>
  <si>
    <t>Михайловна</t>
  </si>
  <si>
    <t>Валерия</t>
  </si>
  <si>
    <t>Муниципальное автономное общеобразовательное учреждение "Средняя общеобразовательная школа № 23"</t>
  </si>
  <si>
    <t>Муниципальное автономное общеобразовательное учреждение «Гимназия» г.Боровичи</t>
  </si>
  <si>
    <t>Полина</t>
  </si>
  <si>
    <t>Кузьмина</t>
  </si>
  <si>
    <t>Михайлова</t>
  </si>
  <si>
    <t>Валерьевна</t>
  </si>
  <si>
    <t>Муниципальное автономное общеобразовательное учреждение «Средняя общеобразовательная школа № 1» г.Боровичи</t>
  </si>
  <si>
    <t>Александра</t>
  </si>
  <si>
    <t>Синюкова</t>
  </si>
  <si>
    <t>Ангелина</t>
  </si>
  <si>
    <t>Илья</t>
  </si>
  <si>
    <t>Артем</t>
  </si>
  <si>
    <t>Смородин</t>
  </si>
  <si>
    <t>Новгородский</t>
  </si>
  <si>
    <t>Муниципальное автономное общеобразовательное учреждение «Чечулинская средняя общеобразовательная школа»</t>
  </si>
  <si>
    <t>Константинович</t>
  </si>
  <si>
    <t>Моисеев</t>
  </si>
  <si>
    <t>Юрьевич</t>
  </si>
  <si>
    <t>Хвойнинский</t>
  </si>
  <si>
    <t>Юлия</t>
  </si>
  <si>
    <t>Место проведения олимпиады</t>
  </si>
  <si>
    <t>Денисовна</t>
  </si>
  <si>
    <t>теория</t>
  </si>
  <si>
    <t>зачётный балл</t>
  </si>
  <si>
    <t>Спортивные игры</t>
  </si>
  <si>
    <t>гимнастика</t>
  </si>
  <si>
    <t>Афанасьева</t>
  </si>
  <si>
    <t>Анастасия</t>
  </si>
  <si>
    <t>Софья</t>
  </si>
  <si>
    <t>Иванова</t>
  </si>
  <si>
    <t>Максимова</t>
  </si>
  <si>
    <t>Вячеславовна</t>
  </si>
  <si>
    <t>Петренко</t>
  </si>
  <si>
    <t>Петрова</t>
  </si>
  <si>
    <t>Смирнова</t>
  </si>
  <si>
    <t>Тимофеева</t>
  </si>
  <si>
    <t>Токмина</t>
  </si>
  <si>
    <t>Холмова</t>
  </si>
  <si>
    <t>Ульяна</t>
  </si>
  <si>
    <t>Егор</t>
  </si>
  <si>
    <t>Антонов</t>
  </si>
  <si>
    <t>Григорий</t>
  </si>
  <si>
    <t>Большаков</t>
  </si>
  <si>
    <t>Всеволод</t>
  </si>
  <si>
    <t>Дмитриевич</t>
  </si>
  <si>
    <t>муниципальное автономное общеобразовательное учреждение «Средняя школа № 1» г. Малая Вишера</t>
  </si>
  <si>
    <t>Брегадзе</t>
  </si>
  <si>
    <t>Зураб</t>
  </si>
  <si>
    <t>Гелаевич</t>
  </si>
  <si>
    <t>Роман</t>
  </si>
  <si>
    <t>Ильин</t>
  </si>
  <si>
    <t>Петрович</t>
  </si>
  <si>
    <t>Ломаченко</t>
  </si>
  <si>
    <t>Матвей</t>
  </si>
  <si>
    <t xml:space="preserve">Муниципальное автономное общеобразовательное учреждение  «Средняя общеобразовательная школа № 2» </t>
  </si>
  <si>
    <t>Артём</t>
  </si>
  <si>
    <t xml:space="preserve">Невский </t>
  </si>
  <si>
    <t>Новиков</t>
  </si>
  <si>
    <t>Демянский</t>
  </si>
  <si>
    <t>Прокофьев</t>
  </si>
  <si>
    <t>Олег</t>
  </si>
  <si>
    <t>Муниципальное автономное общеобразовательное учреждение «Средняя школа № 2 им. Е.А. Горюнова п. Хвойная»</t>
  </si>
  <si>
    <t>Николай</t>
  </si>
  <si>
    <t>Варина</t>
  </si>
  <si>
    <t>Диана</t>
  </si>
  <si>
    <t>Никита</t>
  </si>
  <si>
    <t>Муниципальное автономное общеобразовательное учреждение средняя школа № 1 им. А.М. Денисова п. Хвойная</t>
  </si>
  <si>
    <t>Ирина</t>
  </si>
  <si>
    <t>Государственное областное автономное общеобразовательное учреждение «Средняя общеобразовательная спортивная школа-интернат «Спарта»</t>
  </si>
  <si>
    <t>Батецкий</t>
  </si>
  <si>
    <t xml:space="preserve">Cитарь </t>
  </si>
  <si>
    <t>Марина</t>
  </si>
  <si>
    <t>владимировна</t>
  </si>
  <si>
    <t>Муниципальное автономное общеобразовательное учреждение «Основная школа д. Новое Овсино им. Героя Советского Союза Георгия Туруханова»</t>
  </si>
  <si>
    <t>Джунь</t>
  </si>
  <si>
    <t>Василиса</t>
  </si>
  <si>
    <t>София</t>
  </si>
  <si>
    <t>Павловна</t>
  </si>
  <si>
    <t>Баранова</t>
  </si>
  <si>
    <t>Карина</t>
  </si>
  <si>
    <t>Белошеева</t>
  </si>
  <si>
    <t>муниципальное автономное общеобразовательное учреждение «Средняя школа № 4» г. Малая Вишера</t>
  </si>
  <si>
    <t>Ворожцова</t>
  </si>
  <si>
    <t>муниципальное автономное общеобразовательное учреждение «Средняя школа д. Бурга</t>
  </si>
  <si>
    <t>Выдрина</t>
  </si>
  <si>
    <t>Николаевна</t>
  </si>
  <si>
    <t>Герасимова</t>
  </si>
  <si>
    <t>Мокрякова</t>
  </si>
  <si>
    <t>Садовникова</t>
  </si>
  <si>
    <t>муниципальное автономное общеобразовательное учреждение «Средняя школа пос. Большая Вишера»</t>
  </si>
  <si>
    <t>Фадеева</t>
  </si>
  <si>
    <t>Хювенин</t>
  </si>
  <si>
    <t>Гафуровна</t>
  </si>
  <si>
    <t xml:space="preserve">Андреева </t>
  </si>
  <si>
    <t xml:space="preserve">Софья </t>
  </si>
  <si>
    <t>Антоновна</t>
  </si>
  <si>
    <t>Красикова</t>
  </si>
  <si>
    <t>Эвелина</t>
  </si>
  <si>
    <t>Муниципальное  автономное общеобразовательное учреждение «Средняя общеобразовательная школа №1 им. Н.А.Некрасова»</t>
  </si>
  <si>
    <t>26.02.2007</t>
  </si>
  <si>
    <t>Силина</t>
  </si>
  <si>
    <t>Витальевна</t>
  </si>
  <si>
    <t>Станиславовна</t>
  </si>
  <si>
    <t>Невская</t>
  </si>
  <si>
    <t>05.07.2006</t>
  </si>
  <si>
    <t>Лидия</t>
  </si>
  <si>
    <t>Щукина</t>
  </si>
  <si>
    <t>Дана</t>
  </si>
  <si>
    <t>Костюшко</t>
  </si>
  <si>
    <t>Муниципальное автономное общеобразовательное учреждение "Кневицкая основная школа"</t>
  </si>
  <si>
    <t>Холмский</t>
  </si>
  <si>
    <t>Петровна</t>
  </si>
  <si>
    <t>Муниципальное автономное общеобразовательное учреждение «Средняя общеобразовательная школа» г. Холма</t>
  </si>
  <si>
    <t>Овчинникова</t>
  </si>
  <si>
    <t xml:space="preserve">Шишкина </t>
  </si>
  <si>
    <t>Абдулмуслимов</t>
  </si>
  <si>
    <t>Шамиль</t>
  </si>
  <si>
    <t>Абдулмуслимович</t>
  </si>
  <si>
    <t>Авчиханов</t>
  </si>
  <si>
    <t>Эльдар</t>
  </si>
  <si>
    <t>Садыкович</t>
  </si>
  <si>
    <t>Муниципальное автономное общеобразовательное учреждение  «Средняя школа №13 с углубленным изучением предметов»</t>
  </si>
  <si>
    <t>Бруев</t>
  </si>
  <si>
    <t>Николаев</t>
  </si>
  <si>
    <t>Георгий</t>
  </si>
  <si>
    <t>Овэс</t>
  </si>
  <si>
    <t>Владимирович</t>
  </si>
  <si>
    <t>Перчиков</t>
  </si>
  <si>
    <t>Даниил</t>
  </si>
  <si>
    <t xml:space="preserve">Евгеньевич </t>
  </si>
  <si>
    <t>Шуренков</t>
  </si>
  <si>
    <t xml:space="preserve">Михайлов </t>
  </si>
  <si>
    <t xml:space="preserve">Вадим </t>
  </si>
  <si>
    <t>Андрей</t>
  </si>
  <si>
    <t>Хмелёв</t>
  </si>
  <si>
    <t>Алексей</t>
  </si>
  <si>
    <t>Ализада</t>
  </si>
  <si>
    <t>Вахид</t>
  </si>
  <si>
    <t>Горхмаз оглы</t>
  </si>
  <si>
    <t>Бояров</t>
  </si>
  <si>
    <t>Колотов</t>
  </si>
  <si>
    <t>Петров</t>
  </si>
  <si>
    <t>Севостьянов</t>
  </si>
  <si>
    <t>Константин</t>
  </si>
  <si>
    <t>Александр</t>
  </si>
  <si>
    <t>Павлович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</si>
  <si>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</si>
  <si>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>Медведев</t>
  </si>
  <si>
    <t xml:space="preserve">Михайлович </t>
  </si>
  <si>
    <t>Романович</t>
  </si>
  <si>
    <t>Бойцов</t>
  </si>
  <si>
    <t>Нилов</t>
  </si>
  <si>
    <t>Максимович</t>
  </si>
  <si>
    <t>Сивяков</t>
  </si>
  <si>
    <t>Муниципальное автономное общеобразовательное учреждение «Средняя школа п. Юбилейный»</t>
  </si>
  <si>
    <t>Степанов</t>
  </si>
  <si>
    <t>Защук</t>
  </si>
  <si>
    <t>Муниципальное автономное общеобразовательное учреждение «Лавровская средняя школа имени Героя Советского Союза И.Д. Черняховского»</t>
  </si>
  <si>
    <t xml:space="preserve">Петров 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</si>
  <si>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</si>
  <si>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Государственное областное  автономное общеобразовательное учреждение "Гимназия № 3"</t>
  </si>
  <si>
    <t>Римская не будет</t>
  </si>
  <si>
    <t>Иванов НЕТ</t>
  </si>
  <si>
    <t>зачётный балл max.40</t>
  </si>
  <si>
    <t>зачётный балл  max.40</t>
  </si>
  <si>
    <t>зачётный балл  max.20</t>
  </si>
  <si>
    <t>ФМ9-1</t>
  </si>
  <si>
    <t>ФМ10-2</t>
  </si>
  <si>
    <t>ФМ10-3</t>
  </si>
  <si>
    <t>ФМ11-4</t>
  </si>
  <si>
    <t>ФМ11-5</t>
  </si>
  <si>
    <t>ФМ10-7</t>
  </si>
  <si>
    <t>ФМ11-8</t>
  </si>
  <si>
    <t>ФМ9-9</t>
  </si>
  <si>
    <t>ФМ11-10</t>
  </si>
  <si>
    <t>ФМ10-11</t>
  </si>
  <si>
    <t>ФМ11-12</t>
  </si>
  <si>
    <t>ФМ11-13</t>
  </si>
  <si>
    <t>ФМ9-15</t>
  </si>
  <si>
    <t>ФМ10-16</t>
  </si>
  <si>
    <t>ФМ11-18</t>
  </si>
  <si>
    <t>ФМ9-19</t>
  </si>
  <si>
    <t>ФМ11-20</t>
  </si>
  <si>
    <t>ФМ9-22</t>
  </si>
  <si>
    <t>ФМ9-23</t>
  </si>
  <si>
    <t>ФМ11-24</t>
  </si>
  <si>
    <t>ФМ10-25</t>
  </si>
  <si>
    <t>ФМ11-27</t>
  </si>
  <si>
    <t>ФМ11-28</t>
  </si>
  <si>
    <t>ФМ10-29</t>
  </si>
  <si>
    <t>ФМ11-30</t>
  </si>
  <si>
    <t>ФМ11-31</t>
  </si>
  <si>
    <t>ФМ11-32</t>
  </si>
  <si>
    <t>ФМ10-33</t>
  </si>
  <si>
    <t>ФМ11-34</t>
  </si>
  <si>
    <t>ФМ11-35</t>
  </si>
  <si>
    <t>ФМ11-36</t>
  </si>
  <si>
    <t>ФМ9-37</t>
  </si>
  <si>
    <t>ФМ11-38</t>
  </si>
  <si>
    <t>ФД10-30</t>
  </si>
  <si>
    <t>ФД9-29</t>
  </si>
  <si>
    <t>ФД11-28</t>
  </si>
  <si>
    <t>ФД11-31</t>
  </si>
  <si>
    <t>ФД11-32</t>
  </si>
  <si>
    <t>ФД9-33</t>
  </si>
  <si>
    <t>ФД9-34</t>
  </si>
  <si>
    <t>ФД11-35</t>
  </si>
  <si>
    <t>ФД9-36</t>
  </si>
  <si>
    <t>ФД9-38</t>
  </si>
  <si>
    <t>ФД10-39</t>
  </si>
  <si>
    <t>ФД11-2</t>
  </si>
  <si>
    <t>ФД11-3</t>
  </si>
  <si>
    <t>ФД11-5</t>
  </si>
  <si>
    <t>ФД9-6</t>
  </si>
  <si>
    <t>ФД10-27</t>
  </si>
  <si>
    <t>ФД9-23</t>
  </si>
  <si>
    <t>ФД9-26</t>
  </si>
  <si>
    <t>ФД9-8</t>
  </si>
  <si>
    <t>ФД11-25</t>
  </si>
  <si>
    <t>ФД9-22</t>
  </si>
  <si>
    <t>ФД9-9</t>
  </si>
  <si>
    <t>ФД11-10</t>
  </si>
  <si>
    <t>ФД10-15</t>
  </si>
  <si>
    <t>ФД11-20</t>
  </si>
  <si>
    <t>ФД9-21</t>
  </si>
  <si>
    <t>ФД9-12</t>
  </si>
  <si>
    <t>ФД11-18</t>
  </si>
  <si>
    <t>ФД11-24</t>
  </si>
  <si>
    <t>ФД11-19</t>
  </si>
  <si>
    <t>ФД11-14</t>
  </si>
  <si>
    <t>ФД10-16</t>
  </si>
  <si>
    <t>ФД10-13</t>
  </si>
  <si>
    <t>ФД10-11</t>
  </si>
  <si>
    <t>ФД10-7</t>
  </si>
  <si>
    <t>10-11 февраля</t>
  </si>
  <si>
    <t>Результат (100 балл)</t>
  </si>
  <si>
    <t>зачётный балл max.40б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</si>
</sst>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dd&quot;.&quot;mm&quot;.&quot;yyyy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2" applyNumberFormat="0" applyAlignment="0" applyProtection="0"/>
    <xf numFmtId="0" fontId="7" fillId="21" borderId="3" applyNumberFormat="0" applyAlignment="0" applyProtection="0"/>
    <xf numFmtId="0" fontId="8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/>
    <xf numFmtId="0" fontId="17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16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24" borderId="9" applyNumberFormat="0" applyAlignment="0" applyProtection="0"/>
    <xf numFmtId="9" fontId="18" fillId="0" borderId="0" applyFon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5" fillId="0" borderId="1" xfId="0" applyFont="1" applyBorder="1"/>
    <xf numFmtId="0" fontId="26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8" fillId="26" borderId="1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left" vertical="center" wrapText="1"/>
    </xf>
    <xf numFmtId="0" fontId="31" fillId="25" borderId="1" xfId="42" applyFont="1" applyFill="1" applyBorder="1" applyAlignment="1">
      <alignment horizontal="left" vertical="center"/>
    </xf>
    <xf numFmtId="0" fontId="30" fillId="25" borderId="1" xfId="0" applyFont="1" applyFill="1" applyBorder="1" applyAlignment="1" applyProtection="1">
      <alignment horizontal="center" vertical="center" wrapText="1"/>
      <protection locked="0"/>
    </xf>
    <xf numFmtId="14" fontId="3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5" borderId="1" xfId="0" applyFont="1" applyFill="1" applyBorder="1" applyAlignment="1" applyProtection="1">
      <alignment horizontal="center" vertical="top" wrapText="1"/>
      <protection locked="0"/>
    </xf>
    <xf numFmtId="14" fontId="30" fillId="25" borderId="1" xfId="0" applyNumberFormat="1" applyFont="1" applyFill="1" applyBorder="1" applyAlignment="1" applyProtection="1">
      <alignment horizontal="center" vertical="top" wrapText="1"/>
      <protection locked="0"/>
    </xf>
    <xf numFmtId="0" fontId="30" fillId="25" borderId="1" xfId="0" applyFont="1" applyFill="1" applyBorder="1" applyAlignment="1" applyProtection="1">
      <alignment horizontal="left" vertical="center" wrapText="1"/>
      <protection locked="0"/>
    </xf>
    <xf numFmtId="14" fontId="30" fillId="25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25" borderId="1" xfId="0" applyFont="1" applyFill="1" applyBorder="1"/>
    <xf numFmtId="0" fontId="30" fillId="26" borderId="1" xfId="0" applyFont="1" applyFill="1" applyBorder="1" applyAlignment="1">
      <alignment horizontal="left" vertical="center" wrapText="1"/>
    </xf>
    <xf numFmtId="0" fontId="30" fillId="26" borderId="1" xfId="0" applyFont="1" applyFill="1" applyBorder="1" applyAlignment="1" applyProtection="1">
      <alignment horizontal="center" vertical="center" wrapText="1"/>
      <protection locked="0"/>
    </xf>
    <xf numFmtId="14" fontId="30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9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/>
    </xf>
    <xf numFmtId="0" fontId="32" fillId="0" borderId="0" xfId="0" applyFont="1"/>
    <xf numFmtId="0" fontId="30" fillId="25" borderId="1" xfId="42" applyFont="1" applyFill="1" applyBorder="1" applyAlignment="1">
      <alignment horizontal="left" vertical="center"/>
    </xf>
    <xf numFmtId="0" fontId="33" fillId="26" borderId="1" xfId="0" applyFont="1" applyFill="1" applyBorder="1" applyAlignment="1">
      <alignment horizontal="center" vertical="center" wrapText="1"/>
    </xf>
    <xf numFmtId="0" fontId="34" fillId="0" borderId="1" xfId="0" applyFont="1" applyBorder="1"/>
    <xf numFmtId="2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3" xfId="0" applyFont="1" applyBorder="1"/>
    <xf numFmtId="2" fontId="35" fillId="0" borderId="1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164" fontId="35" fillId="0" borderId="1" xfId="0" applyNumberFormat="1" applyFont="1" applyBorder="1" applyAlignment="1">
      <alignment horizontal="center" vertical="center"/>
    </xf>
    <xf numFmtId="164" fontId="35" fillId="0" borderId="13" xfId="0" applyNumberFormat="1" applyFont="1" applyBorder="1" applyAlignment="1">
      <alignment horizontal="center" vertical="center"/>
    </xf>
    <xf numFmtId="14" fontId="35" fillId="25" borderId="1" xfId="0" applyNumberFormat="1" applyFont="1" applyFill="1" applyBorder="1" applyAlignment="1" applyProtection="1">
      <alignment horizontal="center" vertical="center" wrapText="1"/>
      <protection locked="0"/>
    </xf>
    <xf numFmtId="14" fontId="35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35" fillId="25" borderId="1" xfId="0" applyNumberFormat="1" applyFont="1" applyFill="1" applyBorder="1" applyAlignment="1" applyProtection="1">
      <alignment horizontal="center" vertical="center" wrapText="1"/>
      <protection locked="0"/>
    </xf>
    <xf numFmtId="14" fontId="35" fillId="25" borderId="1" xfId="0" applyNumberFormat="1" applyFont="1" applyFill="1" applyBorder="1" applyAlignment="1">
      <alignment horizontal="center" vertical="center"/>
    </xf>
    <xf numFmtId="14" fontId="36" fillId="25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2" name="Таблица13" displayName="Таблица13" ref="A5:U40" totalsRowShown="0" headerRowDxfId="51" dataDxfId="49" headerRowBorderDxfId="50" tableBorderDxfId="48" totalsRowBorderDxfId="47">
  <autoFilter ref="A5:U40"/>
  <sortState ref="A6:U40">
    <sortCondition descending="1" ref="O6:O40"/>
  </sortState>
  <tableColumns count="21">
    <tableColumn id="1" name="№" dataDxfId="46"/>
    <tableColumn id="2" name="Шифр" dataDxfId="45"/>
    <tableColumn id="25" name="Место проведения олимпиады" dataDxfId="44"/>
    <tableColumn id="3" name="Муниципалитет" dataDxfId="43"/>
    <tableColumn id="4" name="Фамилия" dataDxfId="42" dataCellStyle="Обычный 3 2"/>
    <tableColumn id="5" name="Имя" dataDxfId="41" dataCellStyle="Обычный 3 2"/>
    <tableColumn id="6" name="Отчество" dataDxfId="40" dataCellStyle="Обычный 3 2"/>
    <tableColumn id="7" name="Пол" dataDxfId="39"/>
    <tableColumn id="8" name="Дата рождения" dataDxfId="38"/>
    <tableColumn id="9" name="Гражданство" dataDxfId="37"/>
    <tableColumn id="10" name="Ограниченные возможности здоровья (имеются/не имеются)" dataDxfId="36"/>
    <tableColumn id="11" name="Полное название ОУ" dataDxfId="35"/>
    <tableColumn id="12" name="Класс_x000a_обучения" dataDxfId="34"/>
    <tableColumn id="13" name="Статус участника (победитель, призер, участник)" dataDxfId="33"/>
    <tableColumn id="14" name="Результат (100 балл)" dataDxfId="32">
      <calculatedColumnFormula>Таблица13[[#This Row],[зачётный балл]]+Таблица13[[#This Row],[зачётный балл max.40]]+Таблица13[[#This Row],[зачётный балл max.40б]]</calculatedColumnFormula>
    </tableColumn>
    <tableColumn id="15" name="теория" dataDxfId="31"/>
    <tableColumn id="16" name="зачётный балл" dataDxfId="30">
      <calculatedColumnFormula>20*Таблица13[[#This Row],[теория]]/45.5</calculatedColumnFormula>
    </tableColumn>
    <tableColumn id="17" name="Спортивные игры" dataDxfId="29"/>
    <tableColumn id="18" name="зачётный балл max.40" dataDxfId="28">
      <calculatedColumnFormula>40*94.9/Таблица13[[#This Row],[Спортивные игры]]</calculatedColumnFormula>
    </tableColumn>
    <tableColumn id="19" name="гимнастика" dataDxfId="27"/>
    <tableColumn id="20" name="зачётный балл max.40б" dataDxfId="26">
      <calculatedColumnFormula>40*Таблица13[[#This Row],[гимнастика]]/20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5:U38" totalsRowShown="0" headerRowDxfId="25" dataDxfId="23" headerRowBorderDxfId="24" tableBorderDxfId="22" totalsRowBorderDxfId="21">
  <autoFilter ref="A5:U38"/>
  <sortState ref="A6:U38">
    <sortCondition descending="1" ref="O6:O38"/>
  </sortState>
  <tableColumns count="21">
    <tableColumn id="1" name="№" dataDxfId="20"/>
    <tableColumn id="2" name="Шифр" dataDxfId="19"/>
    <tableColumn id="25" name="Место проведения олимпиады" dataDxfId="18"/>
    <tableColumn id="3" name="Муниципалитет" dataDxfId="17"/>
    <tableColumn id="4" name="Фамилия" dataDxfId="16" dataCellStyle="Обычный 3 2"/>
    <tableColumn id="5" name="Имя" dataDxfId="15" dataCellStyle="Обычный 3 2"/>
    <tableColumn id="6" name="Отчество" dataDxfId="14" dataCellStyle="Обычный 3 2"/>
    <tableColumn id="7" name="Пол" dataDxfId="13"/>
    <tableColumn id="8" name="Дата рождения" dataDxfId="12"/>
    <tableColumn id="9" name="Гражданство" dataDxfId="11"/>
    <tableColumn id="10" name="Ограниченные возможности здоровья (имеются/не имеются)" dataDxfId="10"/>
    <tableColumn id="11" name="Полное название ОУ" dataDxfId="9"/>
    <tableColumn id="12" name="Класс_x000a_обучения" dataDxfId="8"/>
    <tableColumn id="13" name="Статус участника (победитель, призер, участник)" dataDxfId="7"/>
    <tableColumn id="14" name="Результат (100 балл)" dataDxfId="6">
      <calculatedColumnFormula>Таблица1[[#This Row],[зачётный балл  max.20]]+Таблица1[[#This Row],[зачётный балл max.40]]+Таблица1[[#This Row],[зачётный балл  max.40]]</calculatedColumnFormula>
    </tableColumn>
    <tableColumn id="15" name="теория" dataDxfId="5"/>
    <tableColumn id="16" name="зачётный балл  max.20" dataDxfId="4">
      <calculatedColumnFormula>20*Таблица1[[#This Row],[теория]]/45.5</calculatedColumnFormula>
    </tableColumn>
    <tableColumn id="17" name="Спортивные игры" dataDxfId="3"/>
    <tableColumn id="18" name="зачётный балл max.40" dataDxfId="2">
      <calculatedColumnFormula>40*73.2/Таблица1[[#This Row],[Спортивные игры]]</calculatedColumnFormula>
    </tableColumn>
    <tableColumn id="19" name="гимнастика" dataDxfId="1"/>
    <tableColumn id="20" name="зачётный балл  max.40" dataDxfId="0">
      <calculatedColumnFormula>40*Таблица1[[#This Row],[гимнастика]]/20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="80" zoomScaleNormal="80" workbookViewId="0"/>
  </sheetViews>
  <sheetFormatPr defaultRowHeight="15" x14ac:dyDescent="0.25"/>
  <cols>
    <col min="1" max="1" width="4.140625" style="1" customWidth="1"/>
    <col min="2" max="2" width="8.85546875" style="2" customWidth="1"/>
    <col min="3" max="3" width="15.5703125" hidden="1" customWidth="1"/>
    <col min="4" max="4" width="17.42578125" customWidth="1"/>
    <col min="5" max="5" width="13.7109375" customWidth="1"/>
    <col min="6" max="6" width="10.42578125" customWidth="1"/>
    <col min="7" max="7" width="13.140625" style="1" customWidth="1"/>
    <col min="8" max="8" width="7.28515625" hidden="1" customWidth="1"/>
    <col min="9" max="9" width="11.140625" style="3" hidden="1" customWidth="1"/>
    <col min="10" max="10" width="15.5703125" hidden="1" customWidth="1"/>
    <col min="11" max="11" width="12.5703125" hidden="1" customWidth="1"/>
    <col min="12" max="12" width="37.85546875" style="1" customWidth="1"/>
    <col min="13" max="13" width="10.42578125" customWidth="1"/>
    <col min="14" max="14" width="11.42578125" hidden="1" customWidth="1"/>
    <col min="15" max="15" width="13" customWidth="1"/>
    <col min="16" max="16" width="10.140625" customWidth="1"/>
    <col min="17" max="17" width="9.5703125" customWidth="1"/>
    <col min="18" max="18" width="12.28515625" customWidth="1"/>
    <col min="19" max="19" width="9.7109375" customWidth="1"/>
    <col min="20" max="20" width="12.140625" customWidth="1"/>
    <col min="21" max="21" width="13.28515625" customWidth="1"/>
  </cols>
  <sheetData>
    <row r="1" spans="1:21" ht="18" customHeight="1" x14ac:dyDescent="0.25">
      <c r="A1" s="34"/>
      <c r="B1" s="35"/>
      <c r="C1" s="36"/>
      <c r="D1" s="37" t="s">
        <v>17</v>
      </c>
      <c r="E1" s="63" t="s">
        <v>16</v>
      </c>
      <c r="F1" s="63"/>
      <c r="G1" s="63"/>
      <c r="H1" s="36"/>
      <c r="I1" s="38"/>
      <c r="J1" s="36"/>
      <c r="K1" s="36"/>
      <c r="L1" s="34"/>
      <c r="M1" s="36"/>
      <c r="N1" s="36"/>
      <c r="O1" s="36"/>
      <c r="P1" s="36"/>
      <c r="Q1" s="36"/>
      <c r="R1" s="36"/>
      <c r="S1" s="36"/>
      <c r="T1" s="36"/>
      <c r="U1" s="36"/>
    </row>
    <row r="2" spans="1:21" ht="15.75" customHeight="1" x14ac:dyDescent="0.25">
      <c r="A2" s="34"/>
      <c r="B2" s="35"/>
      <c r="C2" s="36"/>
      <c r="D2" s="37" t="s">
        <v>15</v>
      </c>
      <c r="E2" s="63" t="s">
        <v>43</v>
      </c>
      <c r="F2" s="63"/>
      <c r="G2" s="63"/>
      <c r="H2" s="36"/>
      <c r="I2" s="38"/>
      <c r="J2" s="36"/>
      <c r="K2" s="36"/>
      <c r="L2" s="34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25">
      <c r="A3" s="34"/>
      <c r="B3" s="35"/>
      <c r="C3" s="36"/>
      <c r="D3" s="37" t="s">
        <v>14</v>
      </c>
      <c r="E3" s="37" t="s">
        <v>44</v>
      </c>
      <c r="F3" s="36"/>
      <c r="G3" s="34"/>
      <c r="H3" s="36"/>
      <c r="I3" s="38"/>
      <c r="J3" s="36"/>
      <c r="K3" s="36"/>
      <c r="L3" s="34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25">
      <c r="A4" s="34"/>
      <c r="B4" s="35"/>
      <c r="C4" s="36"/>
      <c r="D4" s="37" t="s">
        <v>13</v>
      </c>
      <c r="E4" s="63" t="s">
        <v>306</v>
      </c>
      <c r="F4" s="63"/>
      <c r="G4" s="34"/>
      <c r="H4" s="36"/>
      <c r="I4" s="38"/>
      <c r="J4" s="36"/>
      <c r="K4" s="36"/>
      <c r="L4" s="34"/>
      <c r="M4" s="36"/>
      <c r="N4" s="36"/>
      <c r="O4" s="36"/>
      <c r="P4" s="36"/>
      <c r="Q4" s="36"/>
      <c r="R4" s="36"/>
      <c r="S4" s="36"/>
      <c r="T4" s="36"/>
      <c r="U4" s="36"/>
    </row>
    <row r="5" spans="1:21" s="12" customFormat="1" ht="99.75" x14ac:dyDescent="0.25">
      <c r="A5" s="32" t="s">
        <v>12</v>
      </c>
      <c r="B5" s="32" t="s">
        <v>11</v>
      </c>
      <c r="C5" s="32" t="s">
        <v>92</v>
      </c>
      <c r="D5" s="32" t="s">
        <v>10</v>
      </c>
      <c r="E5" s="32" t="s">
        <v>9</v>
      </c>
      <c r="F5" s="32" t="s">
        <v>8</v>
      </c>
      <c r="G5" s="32" t="s">
        <v>7</v>
      </c>
      <c r="H5" s="32" t="s">
        <v>5</v>
      </c>
      <c r="I5" s="32" t="s">
        <v>6</v>
      </c>
      <c r="J5" s="32" t="s">
        <v>4</v>
      </c>
      <c r="K5" s="32" t="s">
        <v>3</v>
      </c>
      <c r="L5" s="32" t="s">
        <v>2</v>
      </c>
      <c r="M5" s="32" t="s">
        <v>1</v>
      </c>
      <c r="N5" s="32" t="s">
        <v>0</v>
      </c>
      <c r="O5" s="32" t="s">
        <v>307</v>
      </c>
      <c r="P5" s="33" t="s">
        <v>94</v>
      </c>
      <c r="Q5" s="33" t="s">
        <v>95</v>
      </c>
      <c r="R5" s="33" t="s">
        <v>96</v>
      </c>
      <c r="S5" s="33" t="s">
        <v>235</v>
      </c>
      <c r="T5" s="33" t="s">
        <v>97</v>
      </c>
      <c r="U5" s="33" t="s">
        <v>308</v>
      </c>
    </row>
    <row r="6" spans="1:21" ht="38.25" x14ac:dyDescent="0.25">
      <c r="A6" s="4">
        <v>1</v>
      </c>
      <c r="B6" s="4" t="s">
        <v>271</v>
      </c>
      <c r="C6" s="5"/>
      <c r="D6" s="14" t="s">
        <v>34</v>
      </c>
      <c r="E6" s="15" t="s">
        <v>175</v>
      </c>
      <c r="F6" s="15" t="s">
        <v>52</v>
      </c>
      <c r="G6" s="15" t="s">
        <v>103</v>
      </c>
      <c r="H6" s="16" t="s">
        <v>24</v>
      </c>
      <c r="I6" s="17" t="s">
        <v>176</v>
      </c>
      <c r="J6" s="17" t="s">
        <v>55</v>
      </c>
      <c r="K6" s="17" t="s">
        <v>56</v>
      </c>
      <c r="L6" s="17" t="s">
        <v>67</v>
      </c>
      <c r="M6" s="13">
        <v>10</v>
      </c>
      <c r="N6" s="8"/>
      <c r="O6" s="11">
        <f>Таблица13[[#This Row],[зачётный балл]]+Таблица13[[#This Row],[зачётный балл max.40]]+Таблица13[[#This Row],[зачётный балл max.40б]]</f>
        <v>90.621190344156361</v>
      </c>
      <c r="P6" s="4">
        <v>28.5</v>
      </c>
      <c r="Q6" s="11">
        <f>20*Таблица13[[#This Row],[теория]]/45.5</f>
        <v>12.527472527472527</v>
      </c>
      <c r="R6" s="4">
        <v>97.1</v>
      </c>
      <c r="S6" s="11">
        <f>40*94.9/Таблица13[[#This Row],[Спортивные игры]]</f>
        <v>39.093717816683835</v>
      </c>
      <c r="T6" s="4">
        <v>19.5</v>
      </c>
      <c r="U6" s="11">
        <f>40*Таблица13[[#This Row],[гимнастика]]/20</f>
        <v>39</v>
      </c>
    </row>
    <row r="7" spans="1:21" ht="52.5" customHeight="1" x14ac:dyDescent="0.25">
      <c r="A7" s="4">
        <v>2</v>
      </c>
      <c r="B7" s="4" t="s">
        <v>272</v>
      </c>
      <c r="C7" s="5"/>
      <c r="D7" s="14" t="s">
        <v>21</v>
      </c>
      <c r="E7" s="15" t="s">
        <v>106</v>
      </c>
      <c r="F7" s="15" t="s">
        <v>48</v>
      </c>
      <c r="G7" s="15" t="s">
        <v>174</v>
      </c>
      <c r="H7" s="16" t="s">
        <v>24</v>
      </c>
      <c r="I7" s="17">
        <v>40116</v>
      </c>
      <c r="J7" s="17" t="s">
        <v>55</v>
      </c>
      <c r="K7" s="17" t="s">
        <v>56</v>
      </c>
      <c r="L7" s="17" t="s">
        <v>57</v>
      </c>
      <c r="M7" s="13">
        <v>7</v>
      </c>
      <c r="N7" s="8"/>
      <c r="O7" s="11">
        <f>Таблица13[[#This Row],[зачётный балл]]+Таблица13[[#This Row],[зачётный балл max.40]]+Таблица13[[#This Row],[зачётный балл max.40б]]</f>
        <v>83.883516483516473</v>
      </c>
      <c r="P7" s="4">
        <v>14.75</v>
      </c>
      <c r="Q7" s="11">
        <f>20*Таблица13[[#This Row],[теория]]/45.5</f>
        <v>6.4835164835164836</v>
      </c>
      <c r="R7" s="4">
        <v>94.9</v>
      </c>
      <c r="S7" s="11">
        <f>40*94.9/Таблица13[[#This Row],[Спортивные игры]]</f>
        <v>40</v>
      </c>
      <c r="T7" s="4">
        <v>18.7</v>
      </c>
      <c r="U7" s="11">
        <f>40*Таблица13[[#This Row],[гимнастика]]/20</f>
        <v>37.4</v>
      </c>
    </row>
    <row r="8" spans="1:21" ht="50.25" customHeight="1" x14ac:dyDescent="0.25">
      <c r="A8" s="4">
        <v>3</v>
      </c>
      <c r="B8" s="4" t="s">
        <v>273</v>
      </c>
      <c r="C8" s="5"/>
      <c r="D8" s="14" t="s">
        <v>21</v>
      </c>
      <c r="E8" s="15" t="s">
        <v>80</v>
      </c>
      <c r="F8" s="15" t="s">
        <v>81</v>
      </c>
      <c r="G8" s="15" t="s">
        <v>29</v>
      </c>
      <c r="H8" s="16" t="s">
        <v>24</v>
      </c>
      <c r="I8" s="17">
        <v>38514</v>
      </c>
      <c r="J8" s="17" t="s">
        <v>55</v>
      </c>
      <c r="K8" s="17" t="s">
        <v>56</v>
      </c>
      <c r="L8" s="17" t="s">
        <v>60</v>
      </c>
      <c r="M8" s="13">
        <v>11</v>
      </c>
      <c r="N8" s="8"/>
      <c r="O8" s="11">
        <f>Таблица13[[#This Row],[зачётный балл]]+Таблица13[[#This Row],[зачётный балл max.40]]+Таблица13[[#This Row],[зачётный балл max.40б]]</f>
        <v>82.94269240129546</v>
      </c>
      <c r="P8" s="4">
        <v>25.5</v>
      </c>
      <c r="Q8" s="11">
        <f>20*Таблица13[[#This Row],[теория]]/45.5</f>
        <v>11.208791208791208</v>
      </c>
      <c r="R8" s="4">
        <v>117.4</v>
      </c>
      <c r="S8" s="11">
        <f>40*94.9/Таблица13[[#This Row],[Спортивные игры]]</f>
        <v>32.333901192504257</v>
      </c>
      <c r="T8" s="4">
        <v>19.7</v>
      </c>
      <c r="U8" s="11">
        <f>40*Таблица13[[#This Row],[гимнастика]]/20</f>
        <v>39.4</v>
      </c>
    </row>
    <row r="9" spans="1:21" ht="38.25" x14ac:dyDescent="0.25">
      <c r="A9" s="4">
        <v>4</v>
      </c>
      <c r="B9" s="4" t="s">
        <v>288</v>
      </c>
      <c r="C9" s="5"/>
      <c r="D9" s="14" t="s">
        <v>21</v>
      </c>
      <c r="E9" s="15" t="s">
        <v>76</v>
      </c>
      <c r="F9" s="15" t="s">
        <v>91</v>
      </c>
      <c r="G9" s="15" t="s">
        <v>26</v>
      </c>
      <c r="H9" s="16" t="s">
        <v>24</v>
      </c>
      <c r="I9" s="22" t="s">
        <v>171</v>
      </c>
      <c r="J9" s="17" t="s">
        <v>55</v>
      </c>
      <c r="K9" s="17" t="s">
        <v>56</v>
      </c>
      <c r="L9" s="17" t="s">
        <v>73</v>
      </c>
      <c r="M9" s="13">
        <v>9</v>
      </c>
      <c r="N9" s="8"/>
      <c r="O9" s="11">
        <f>Таблица13[[#This Row],[зачётный балл]]+Таблица13[[#This Row],[зачётный балл max.40]]+Таблица13[[#This Row],[зачётный балл max.40б]]</f>
        <v>80.561441090555007</v>
      </c>
      <c r="P9" s="4">
        <v>23.75</v>
      </c>
      <c r="Q9" s="11">
        <f>20*Таблица13[[#This Row],[теория]]/45.5</f>
        <v>10.43956043956044</v>
      </c>
      <c r="R9" s="4">
        <v>110.6</v>
      </c>
      <c r="S9" s="11">
        <f>40*94.9/Таблица13[[#This Row],[Спортивные игры]]</f>
        <v>34.321880650994579</v>
      </c>
      <c r="T9" s="4">
        <v>17.899999999999999</v>
      </c>
      <c r="U9" s="11">
        <f>40*Таблица13[[#This Row],[гимнастика]]/20</f>
        <v>35.799999999999997</v>
      </c>
    </row>
    <row r="10" spans="1:21" ht="51" x14ac:dyDescent="0.25">
      <c r="A10" s="4">
        <v>5</v>
      </c>
      <c r="B10" s="4" t="s">
        <v>287</v>
      </c>
      <c r="C10" s="5"/>
      <c r="D10" s="14" t="s">
        <v>33</v>
      </c>
      <c r="E10" s="15" t="s">
        <v>168</v>
      </c>
      <c r="F10" s="15" t="s">
        <v>169</v>
      </c>
      <c r="G10" s="15" t="s">
        <v>103</v>
      </c>
      <c r="H10" s="16" t="s">
        <v>24</v>
      </c>
      <c r="I10" s="17">
        <v>39210</v>
      </c>
      <c r="J10" s="17" t="s">
        <v>55</v>
      </c>
      <c r="K10" s="17" t="s">
        <v>56</v>
      </c>
      <c r="L10" s="17" t="s">
        <v>170</v>
      </c>
      <c r="M10" s="13">
        <v>9</v>
      </c>
      <c r="N10" s="8"/>
      <c r="O10" s="11">
        <f>Таблица13[[#This Row],[зачётный балл]]+Таблица13[[#This Row],[зачётный балл max.40]]+Таблица13[[#This Row],[зачётный балл max.40б]]</f>
        <v>80.556569216946571</v>
      </c>
      <c r="P10" s="4">
        <v>21.5</v>
      </c>
      <c r="Q10" s="11">
        <f>20*Таблица13[[#This Row],[теория]]/45.5</f>
        <v>9.4505494505494507</v>
      </c>
      <c r="R10" s="4">
        <v>111.3</v>
      </c>
      <c r="S10" s="11">
        <f>40*94.9/Таблица13[[#This Row],[Спортивные игры]]</f>
        <v>34.106019766397125</v>
      </c>
      <c r="T10" s="4">
        <v>18.5</v>
      </c>
      <c r="U10" s="11">
        <f>40*Таблица13[[#This Row],[гимнастика]]/20</f>
        <v>37</v>
      </c>
    </row>
    <row r="11" spans="1:21" ht="38.25" x14ac:dyDescent="0.25">
      <c r="A11" s="4">
        <v>6</v>
      </c>
      <c r="B11" s="4" t="s">
        <v>275</v>
      </c>
      <c r="C11" s="5"/>
      <c r="D11" s="14" t="s">
        <v>90</v>
      </c>
      <c r="E11" s="15" t="s">
        <v>68</v>
      </c>
      <c r="F11" s="15" t="s">
        <v>177</v>
      </c>
      <c r="G11" s="15" t="s">
        <v>37</v>
      </c>
      <c r="H11" s="16" t="s">
        <v>24</v>
      </c>
      <c r="I11" s="17">
        <v>38560</v>
      </c>
      <c r="J11" s="17" t="s">
        <v>55</v>
      </c>
      <c r="K11" s="17" t="s">
        <v>56</v>
      </c>
      <c r="L11" s="17" t="s">
        <v>138</v>
      </c>
      <c r="M11" s="13">
        <v>11</v>
      </c>
      <c r="N11" s="8"/>
      <c r="O11" s="11">
        <f>Таблица13[[#This Row],[зачётный балл]]+Таблица13[[#This Row],[зачётный балл max.40]]+Таблица13[[#This Row],[зачётный балл max.40б]]</f>
        <v>79.503660591525119</v>
      </c>
      <c r="P11" s="4">
        <v>15</v>
      </c>
      <c r="Q11" s="11">
        <f>20*Таблица13[[#This Row],[теория]]/45.5</f>
        <v>6.5934065934065931</v>
      </c>
      <c r="R11" s="4">
        <v>106.3</v>
      </c>
      <c r="S11" s="11">
        <f>40*94.9/Таблица13[[#This Row],[Спортивные игры]]</f>
        <v>35.710253998118532</v>
      </c>
      <c r="T11" s="4">
        <v>18.600000000000001</v>
      </c>
      <c r="U11" s="11">
        <f>40*Таблица13[[#This Row],[гимнастика]]/20</f>
        <v>37.200000000000003</v>
      </c>
    </row>
    <row r="12" spans="1:21" ht="38.25" x14ac:dyDescent="0.25">
      <c r="A12" s="4">
        <v>7</v>
      </c>
      <c r="B12" s="4" t="s">
        <v>284</v>
      </c>
      <c r="C12" s="5"/>
      <c r="D12" s="14" t="s">
        <v>18</v>
      </c>
      <c r="E12" s="15" t="s">
        <v>109</v>
      </c>
      <c r="F12" s="15" t="s">
        <v>110</v>
      </c>
      <c r="G12" s="15" t="s">
        <v>32</v>
      </c>
      <c r="H12" s="16" t="s">
        <v>24</v>
      </c>
      <c r="I12" s="17">
        <v>38463</v>
      </c>
      <c r="J12" s="17" t="s">
        <v>55</v>
      </c>
      <c r="K12" s="17" t="s">
        <v>56</v>
      </c>
      <c r="L12" s="17" t="s">
        <v>58</v>
      </c>
      <c r="M12" s="13">
        <v>11</v>
      </c>
      <c r="N12" s="8"/>
      <c r="O12" s="11">
        <f>Таблица13[[#This Row],[зачётный балл]]+Таблица13[[#This Row],[зачётный балл max.40]]+Таблица13[[#This Row],[зачётный балл max.40б]]</f>
        <v>79.061388410786009</v>
      </c>
      <c r="P12" s="4">
        <v>19.5</v>
      </c>
      <c r="Q12" s="11">
        <f>20*Таблица13[[#This Row],[теория]]/45.5</f>
        <v>8.5714285714285712</v>
      </c>
      <c r="R12" s="4">
        <v>124.5</v>
      </c>
      <c r="S12" s="11">
        <f>40*94.9/Таблица13[[#This Row],[Спортивные игры]]</f>
        <v>30.489959839357429</v>
      </c>
      <c r="T12" s="4">
        <v>20</v>
      </c>
      <c r="U12" s="11">
        <f>40*Таблица13[[#This Row],[гимнастика]]/20</f>
        <v>40</v>
      </c>
    </row>
    <row r="13" spans="1:21" ht="38.25" x14ac:dyDescent="0.25">
      <c r="A13" s="4">
        <v>8</v>
      </c>
      <c r="B13" s="4" t="s">
        <v>289</v>
      </c>
      <c r="C13" s="5"/>
      <c r="D13" s="14" t="s">
        <v>35</v>
      </c>
      <c r="E13" s="15" t="s">
        <v>104</v>
      </c>
      <c r="F13" s="15" t="s">
        <v>148</v>
      </c>
      <c r="G13" s="15" t="s">
        <v>149</v>
      </c>
      <c r="H13" s="16" t="s">
        <v>24</v>
      </c>
      <c r="I13" s="17">
        <v>39276</v>
      </c>
      <c r="J13" s="17" t="s">
        <v>55</v>
      </c>
      <c r="K13" s="17" t="s">
        <v>56</v>
      </c>
      <c r="L13" s="17" t="s">
        <v>126</v>
      </c>
      <c r="M13" s="13">
        <v>9</v>
      </c>
      <c r="N13" s="8"/>
      <c r="O13" s="11">
        <f>Таблица13[[#This Row],[зачётный балл]]+Таблица13[[#This Row],[зачётный балл max.40]]+Таблица13[[#This Row],[зачётный балл max.40б]]</f>
        <v>77.830673674151939</v>
      </c>
      <c r="P13" s="4">
        <v>18.25</v>
      </c>
      <c r="Q13" s="11">
        <f>20*Таблица13[[#This Row],[теория]]/45.5</f>
        <v>8.0219780219780219</v>
      </c>
      <c r="R13" s="4">
        <v>115</v>
      </c>
      <c r="S13" s="11">
        <f>40*94.9/Таблица13[[#This Row],[Спортивные игры]]</f>
        <v>33.008695652173913</v>
      </c>
      <c r="T13" s="4">
        <v>18.399999999999999</v>
      </c>
      <c r="U13" s="11">
        <f>40*Таблица13[[#This Row],[гимнастика]]/20</f>
        <v>36.799999999999997</v>
      </c>
    </row>
    <row r="14" spans="1:21" ht="51" x14ac:dyDescent="0.25">
      <c r="A14" s="4">
        <v>9</v>
      </c>
      <c r="B14" s="4" t="s">
        <v>286</v>
      </c>
      <c r="C14" s="5"/>
      <c r="D14" s="14" t="s">
        <v>21</v>
      </c>
      <c r="E14" s="15" t="s">
        <v>172</v>
      </c>
      <c r="F14" s="15" t="s">
        <v>143</v>
      </c>
      <c r="G14" s="15" t="s">
        <v>173</v>
      </c>
      <c r="H14" s="16" t="s">
        <v>24</v>
      </c>
      <c r="I14" s="17">
        <v>39161</v>
      </c>
      <c r="J14" s="17" t="s">
        <v>55</v>
      </c>
      <c r="K14" s="17" t="s">
        <v>56</v>
      </c>
      <c r="L14" s="17" t="s">
        <v>78</v>
      </c>
      <c r="M14" s="13">
        <v>10</v>
      </c>
      <c r="N14" s="8"/>
      <c r="O14" s="11">
        <f>Таблица13[[#This Row],[зачётный балл]]+Таблица13[[#This Row],[зачётный балл max.40]]+Таблица13[[#This Row],[зачётный балл max.40б]]</f>
        <v>77.397202797202794</v>
      </c>
      <c r="P14" s="4">
        <v>10.5</v>
      </c>
      <c r="Q14" s="11">
        <f>20*Таблица13[[#This Row],[теория]]/45.5</f>
        <v>4.615384615384615</v>
      </c>
      <c r="R14" s="4">
        <v>114.4</v>
      </c>
      <c r="S14" s="11">
        <f>40*94.9/Таблица13[[#This Row],[Спортивные игры]]</f>
        <v>33.18181818181818</v>
      </c>
      <c r="T14" s="4">
        <v>19.8</v>
      </c>
      <c r="U14" s="11">
        <f>40*Таблица13[[#This Row],[гимнастика]]/20</f>
        <v>39.6</v>
      </c>
    </row>
    <row r="15" spans="1:21" ht="51" x14ac:dyDescent="0.25">
      <c r="A15" s="4">
        <v>10</v>
      </c>
      <c r="B15" s="4" t="s">
        <v>282</v>
      </c>
      <c r="C15" s="5"/>
      <c r="D15" s="14" t="s">
        <v>18</v>
      </c>
      <c r="E15" s="15" t="s">
        <v>75</v>
      </c>
      <c r="F15" s="15" t="s">
        <v>139</v>
      </c>
      <c r="G15" s="15" t="s">
        <v>149</v>
      </c>
      <c r="H15" s="16" t="s">
        <v>24</v>
      </c>
      <c r="I15" s="17">
        <v>38736</v>
      </c>
      <c r="J15" s="17" t="s">
        <v>55</v>
      </c>
      <c r="K15" s="17" t="s">
        <v>56</v>
      </c>
      <c r="L15" s="17" t="s">
        <v>140</v>
      </c>
      <c r="M15" s="13">
        <v>11</v>
      </c>
      <c r="N15" s="8"/>
      <c r="O15" s="11">
        <f>Таблица13[[#This Row],[зачётный балл]]+Таблица13[[#This Row],[зачётный балл max.40]]+Таблица13[[#This Row],[зачётный балл max.40б]]</f>
        <v>76.465888750424838</v>
      </c>
      <c r="P15" s="4">
        <v>18.5</v>
      </c>
      <c r="Q15" s="11">
        <f>20*Таблица13[[#This Row],[теория]]/45.5</f>
        <v>8.1318681318681314</v>
      </c>
      <c r="R15" s="4">
        <v>97</v>
      </c>
      <c r="S15" s="11">
        <f>40*94.9/Таблица13[[#This Row],[Спортивные игры]]</f>
        <v>39.134020618556704</v>
      </c>
      <c r="T15" s="4">
        <v>14.6</v>
      </c>
      <c r="U15" s="11">
        <f>40*Таблица13[[#This Row],[гимнастика]]/20</f>
        <v>29.2</v>
      </c>
    </row>
    <row r="16" spans="1:21" ht="38.25" x14ac:dyDescent="0.25">
      <c r="A16" s="4">
        <v>11</v>
      </c>
      <c r="B16" s="4" t="s">
        <v>278</v>
      </c>
      <c r="C16" s="5"/>
      <c r="D16" s="14" t="s">
        <v>19</v>
      </c>
      <c r="E16" s="15" t="s">
        <v>108</v>
      </c>
      <c r="F16" s="15" t="s">
        <v>51</v>
      </c>
      <c r="G16" s="15" t="s">
        <v>32</v>
      </c>
      <c r="H16" s="16" t="s">
        <v>24</v>
      </c>
      <c r="I16" s="17">
        <v>38634</v>
      </c>
      <c r="J16" s="17" t="s">
        <v>55</v>
      </c>
      <c r="K16" s="17" t="s">
        <v>56</v>
      </c>
      <c r="L16" s="17" t="s">
        <v>64</v>
      </c>
      <c r="M16" s="13">
        <v>11</v>
      </c>
      <c r="N16" s="8"/>
      <c r="O16" s="11">
        <f>Таблица13[[#This Row],[зачётный балл]]+Таблица13[[#This Row],[зачётный балл max.40]]+Таблица13[[#This Row],[зачётный балл max.40б]]</f>
        <v>76.080879861503291</v>
      </c>
      <c r="P16" s="4">
        <v>20.25</v>
      </c>
      <c r="Q16" s="11">
        <f>20*Таблица13[[#This Row],[теория]]/45.5</f>
        <v>8.9010989010989015</v>
      </c>
      <c r="R16" s="4">
        <v>118.7</v>
      </c>
      <c r="S16" s="11">
        <f>40*94.9/Таблица13[[#This Row],[Спортивные игры]]</f>
        <v>31.97978096040438</v>
      </c>
      <c r="T16" s="4">
        <v>17.600000000000001</v>
      </c>
      <c r="U16" s="11">
        <f>40*Таблица13[[#This Row],[гимнастика]]/20</f>
        <v>35.200000000000003</v>
      </c>
    </row>
    <row r="17" spans="1:21" ht="51" x14ac:dyDescent="0.25">
      <c r="A17" s="4">
        <v>12</v>
      </c>
      <c r="B17" s="4" t="s">
        <v>283</v>
      </c>
      <c r="C17" s="5"/>
      <c r="D17" s="14" t="s">
        <v>18</v>
      </c>
      <c r="E17" s="15" t="s">
        <v>105</v>
      </c>
      <c r="F17" s="15" t="s">
        <v>100</v>
      </c>
      <c r="G17" s="15" t="s">
        <v>77</v>
      </c>
      <c r="H17" s="16" t="s">
        <v>24</v>
      </c>
      <c r="I17" s="17">
        <v>38559</v>
      </c>
      <c r="J17" s="17" t="s">
        <v>55</v>
      </c>
      <c r="K17" s="17" t="s">
        <v>56</v>
      </c>
      <c r="L17" s="17" t="s">
        <v>140</v>
      </c>
      <c r="M17" s="13">
        <v>11</v>
      </c>
      <c r="N17" s="8"/>
      <c r="O17" s="11">
        <f>Таблица13[[#This Row],[зачётный балл]]+Таблица13[[#This Row],[зачётный балл max.40]]+Таблица13[[#This Row],[зачётный балл max.40б]]</f>
        <v>75.488662777551667</v>
      </c>
      <c r="P17" s="4">
        <v>11</v>
      </c>
      <c r="Q17" s="11">
        <f>20*Таблица13[[#This Row],[теория]]/45.5</f>
        <v>4.8351648351648349</v>
      </c>
      <c r="R17" s="4">
        <v>97.2</v>
      </c>
      <c r="S17" s="11">
        <f>40*94.9/Таблица13[[#This Row],[Спортивные игры]]</f>
        <v>39.053497942386834</v>
      </c>
      <c r="T17" s="4">
        <v>15.8</v>
      </c>
      <c r="U17" s="11">
        <f>40*Таблица13[[#This Row],[гимнастика]]/20</f>
        <v>31.6</v>
      </c>
    </row>
    <row r="18" spans="1:21" ht="38.25" x14ac:dyDescent="0.25">
      <c r="A18" s="4">
        <v>13</v>
      </c>
      <c r="B18" s="4" t="s">
        <v>274</v>
      </c>
      <c r="C18" s="5"/>
      <c r="D18" s="14" t="s">
        <v>20</v>
      </c>
      <c r="E18" s="15" t="s">
        <v>68</v>
      </c>
      <c r="F18" s="15" t="s">
        <v>69</v>
      </c>
      <c r="G18" s="15" t="s">
        <v>70</v>
      </c>
      <c r="H18" s="16" t="s">
        <v>24</v>
      </c>
      <c r="I18" s="17">
        <v>38780</v>
      </c>
      <c r="J18" s="17" t="s">
        <v>55</v>
      </c>
      <c r="K18" s="17" t="s">
        <v>56</v>
      </c>
      <c r="L18" s="17" t="s">
        <v>59</v>
      </c>
      <c r="M18" s="13">
        <v>11</v>
      </c>
      <c r="N18" s="8"/>
      <c r="O18" s="11">
        <f>Таблица13[[#This Row],[зачётный балл]]+Таблица13[[#This Row],[зачётный балл max.40]]+Таблица13[[#This Row],[зачётный балл max.40б]]</f>
        <v>75.4858821462729</v>
      </c>
      <c r="P18" s="4">
        <v>14.5</v>
      </c>
      <c r="Q18" s="11">
        <f>20*Таблица13[[#This Row],[теория]]/45.5</f>
        <v>6.3736263736263732</v>
      </c>
      <c r="R18" s="4">
        <v>112.6</v>
      </c>
      <c r="S18" s="11">
        <f>40*94.9/Таблица13[[#This Row],[Спортивные игры]]</f>
        <v>33.712255772646536</v>
      </c>
      <c r="T18" s="4">
        <v>17.7</v>
      </c>
      <c r="U18" s="11">
        <f>40*Таблица13[[#This Row],[гимнастика]]/20</f>
        <v>35.4</v>
      </c>
    </row>
    <row r="19" spans="1:21" ht="38.25" x14ac:dyDescent="0.25">
      <c r="A19" s="4">
        <v>14</v>
      </c>
      <c r="B19" s="4" t="s">
        <v>290</v>
      </c>
      <c r="C19" s="5"/>
      <c r="D19" s="14" t="s">
        <v>21</v>
      </c>
      <c r="E19" s="15" t="s">
        <v>135</v>
      </c>
      <c r="F19" s="15" t="s">
        <v>136</v>
      </c>
      <c r="G19" s="15" t="s">
        <v>53</v>
      </c>
      <c r="H19" s="16" t="s">
        <v>24</v>
      </c>
      <c r="I19" s="17">
        <v>38637</v>
      </c>
      <c r="J19" s="17" t="s">
        <v>55</v>
      </c>
      <c r="K19" s="17" t="s">
        <v>56</v>
      </c>
      <c r="L19" s="17" t="s">
        <v>60</v>
      </c>
      <c r="M19" s="13">
        <v>11</v>
      </c>
      <c r="N19" s="8"/>
      <c r="O19" s="11">
        <f>Таблица13[[#This Row],[зачётный балл]]+Таблица13[[#This Row],[зачётный балл max.40]]+Таблица13[[#This Row],[зачётный балл max.40б]]</f>
        <v>74.654217404217405</v>
      </c>
      <c r="P19" s="4">
        <v>15</v>
      </c>
      <c r="Q19" s="11">
        <f>20*Таблица13[[#This Row],[теория]]/45.5</f>
        <v>6.5934065934065931</v>
      </c>
      <c r="R19" s="4">
        <v>118.4</v>
      </c>
      <c r="S19" s="11">
        <f>40*94.9/Таблица13[[#This Row],[Спортивные игры]]</f>
        <v>32.060810810810807</v>
      </c>
      <c r="T19" s="4">
        <v>18</v>
      </c>
      <c r="U19" s="11">
        <f>40*Таблица13[[#This Row],[гимнастика]]/20</f>
        <v>36</v>
      </c>
    </row>
    <row r="20" spans="1:21" ht="51" x14ac:dyDescent="0.25">
      <c r="A20" s="4">
        <v>15</v>
      </c>
      <c r="B20" s="4" t="s">
        <v>291</v>
      </c>
      <c r="C20" s="5"/>
      <c r="D20" s="14" t="s">
        <v>85</v>
      </c>
      <c r="E20" s="15" t="s">
        <v>165</v>
      </c>
      <c r="F20" s="15" t="s">
        <v>166</v>
      </c>
      <c r="G20" s="15" t="s">
        <v>167</v>
      </c>
      <c r="H20" s="20" t="s">
        <v>24</v>
      </c>
      <c r="I20" s="21">
        <v>39217</v>
      </c>
      <c r="J20" s="21" t="s">
        <v>55</v>
      </c>
      <c r="K20" s="21" t="s">
        <v>56</v>
      </c>
      <c r="L20" s="17" t="s">
        <v>86</v>
      </c>
      <c r="M20" s="13">
        <v>9</v>
      </c>
      <c r="N20" s="8"/>
      <c r="O20" s="11">
        <f>Таблица13[[#This Row],[зачётный балл]]+Таблица13[[#This Row],[зачётный балл max.40]]+Таблица13[[#This Row],[зачётный балл max.40б]]</f>
        <v>73.001988487702775</v>
      </c>
      <c r="P20" s="4">
        <v>15.75</v>
      </c>
      <c r="Q20" s="11">
        <f>20*Таблица13[[#This Row],[теория]]/45.5</f>
        <v>6.9230769230769234</v>
      </c>
      <c r="R20" s="4">
        <v>117.6</v>
      </c>
      <c r="S20" s="11">
        <f>40*94.9/Таблица13[[#This Row],[Спортивные игры]]</f>
        <v>32.278911564625851</v>
      </c>
      <c r="T20" s="4">
        <v>16.899999999999999</v>
      </c>
      <c r="U20" s="11">
        <f>40*Таблица13[[#This Row],[гимнастика]]/20</f>
        <v>33.799999999999997</v>
      </c>
    </row>
    <row r="21" spans="1:21" ht="63.75" x14ac:dyDescent="0.25">
      <c r="A21" s="4">
        <v>16</v>
      </c>
      <c r="B21" s="4" t="s">
        <v>285</v>
      </c>
      <c r="C21" s="5"/>
      <c r="D21" s="14" t="s">
        <v>141</v>
      </c>
      <c r="E21" s="15" t="s">
        <v>142</v>
      </c>
      <c r="F21" s="15" t="s">
        <v>143</v>
      </c>
      <c r="G21" s="15" t="s">
        <v>144</v>
      </c>
      <c r="H21" s="18" t="s">
        <v>24</v>
      </c>
      <c r="I21" s="19">
        <v>39293</v>
      </c>
      <c r="J21" s="19" t="s">
        <v>55</v>
      </c>
      <c r="K21" s="19" t="s">
        <v>56</v>
      </c>
      <c r="L21" s="17" t="s">
        <v>145</v>
      </c>
      <c r="M21" s="13">
        <v>9</v>
      </c>
      <c r="N21" s="8"/>
      <c r="O21" s="11">
        <f>Таблица13[[#This Row],[зачётный балл]]+Таблица13[[#This Row],[зачётный балл max.40]]+Таблица13[[#This Row],[зачётный балл max.40б]]</f>
        <v>72.565080769682254</v>
      </c>
      <c r="P21" s="4">
        <v>14.5</v>
      </c>
      <c r="Q21" s="11">
        <f>20*Таблица13[[#This Row],[теория]]/45.5</f>
        <v>6.3736263736263732</v>
      </c>
      <c r="R21" s="4">
        <v>121.7</v>
      </c>
      <c r="S21" s="11">
        <f>40*94.9/Таблица13[[#This Row],[Спортивные игры]]</f>
        <v>31.191454396055875</v>
      </c>
      <c r="T21" s="4">
        <v>17.5</v>
      </c>
      <c r="U21" s="11">
        <f>40*Таблица13[[#This Row],[гимнастика]]/20</f>
        <v>35</v>
      </c>
    </row>
    <row r="22" spans="1:21" ht="38.25" x14ac:dyDescent="0.25">
      <c r="A22" s="4">
        <v>17</v>
      </c>
      <c r="B22" s="4" t="s">
        <v>276</v>
      </c>
      <c r="C22" s="5"/>
      <c r="D22" s="14" t="s">
        <v>90</v>
      </c>
      <c r="E22" s="15" t="s">
        <v>178</v>
      </c>
      <c r="F22" s="15" t="s">
        <v>179</v>
      </c>
      <c r="G22" s="15" t="s">
        <v>93</v>
      </c>
      <c r="H22" s="16" t="s">
        <v>24</v>
      </c>
      <c r="I22" s="17">
        <v>39257</v>
      </c>
      <c r="J22" s="17" t="s">
        <v>55</v>
      </c>
      <c r="K22" s="17" t="s">
        <v>56</v>
      </c>
      <c r="L22" s="17" t="s">
        <v>133</v>
      </c>
      <c r="M22" s="13">
        <v>9</v>
      </c>
      <c r="N22" s="8"/>
      <c r="O22" s="11">
        <f>Таблица13[[#This Row],[зачётный балл]]+Таблица13[[#This Row],[зачётный балл max.40]]+Таблица13[[#This Row],[зачётный балл max.40б]]</f>
        <v>72.028723384541252</v>
      </c>
      <c r="P22" s="4">
        <v>18.25</v>
      </c>
      <c r="Q22" s="11">
        <f>20*Таблица13[[#This Row],[теория]]/45.5</f>
        <v>8.0219780219780219</v>
      </c>
      <c r="R22" s="4">
        <v>118.6</v>
      </c>
      <c r="S22" s="11">
        <f>40*94.9/Таблица13[[#This Row],[Спортивные игры]]</f>
        <v>32.006745362563237</v>
      </c>
      <c r="T22" s="4">
        <v>16</v>
      </c>
      <c r="U22" s="11">
        <f>40*Таблица13[[#This Row],[гимнастика]]/20</f>
        <v>32</v>
      </c>
    </row>
    <row r="23" spans="1:21" ht="38.25" x14ac:dyDescent="0.25">
      <c r="A23" s="4">
        <v>18</v>
      </c>
      <c r="B23" s="4" t="s">
        <v>280</v>
      </c>
      <c r="C23" s="5"/>
      <c r="D23" s="14" t="s">
        <v>182</v>
      </c>
      <c r="E23" s="15" t="s">
        <v>185</v>
      </c>
      <c r="F23" s="15" t="s">
        <v>31</v>
      </c>
      <c r="G23" s="15" t="s">
        <v>36</v>
      </c>
      <c r="H23" s="16" t="s">
        <v>24</v>
      </c>
      <c r="I23" s="17">
        <v>39352</v>
      </c>
      <c r="J23" s="17" t="s">
        <v>55</v>
      </c>
      <c r="K23" s="17" t="s">
        <v>56</v>
      </c>
      <c r="L23" s="17" t="s">
        <v>184</v>
      </c>
      <c r="M23" s="13">
        <v>9</v>
      </c>
      <c r="N23" s="8"/>
      <c r="O23" s="11">
        <f>Таблица13[[#This Row],[зачётный балл]]+Таблица13[[#This Row],[зачётный балл max.40]]+Таблица13[[#This Row],[зачётный балл max.40б]]</f>
        <v>66.304870037711368</v>
      </c>
      <c r="P23" s="4">
        <v>22.5</v>
      </c>
      <c r="Q23" s="11">
        <f>20*Таблица13[[#This Row],[теория]]/45.5</f>
        <v>9.8901098901098905</v>
      </c>
      <c r="R23" s="4">
        <v>135.5</v>
      </c>
      <c r="S23" s="11">
        <f>40*94.9/Таблица13[[#This Row],[Спортивные игры]]</f>
        <v>28.014760147601475</v>
      </c>
      <c r="T23" s="4">
        <v>14.2</v>
      </c>
      <c r="U23" s="11">
        <f>40*Таблица13[[#This Row],[гимнастика]]/20</f>
        <v>28.4</v>
      </c>
    </row>
    <row r="24" spans="1:21" ht="38.25" x14ac:dyDescent="0.25">
      <c r="A24" s="4">
        <v>19</v>
      </c>
      <c r="B24" s="4" t="s">
        <v>277</v>
      </c>
      <c r="C24" s="5"/>
      <c r="D24" s="14" t="s">
        <v>130</v>
      </c>
      <c r="E24" s="15" t="s">
        <v>180</v>
      </c>
      <c r="F24" s="15" t="s">
        <v>100</v>
      </c>
      <c r="G24" s="15" t="s">
        <v>38</v>
      </c>
      <c r="H24" s="18" t="s">
        <v>24</v>
      </c>
      <c r="I24" s="19">
        <v>39191</v>
      </c>
      <c r="J24" s="19" t="s">
        <v>55</v>
      </c>
      <c r="K24" s="19" t="s">
        <v>56</v>
      </c>
      <c r="L24" s="17" t="s">
        <v>181</v>
      </c>
      <c r="M24" s="13">
        <v>9</v>
      </c>
      <c r="N24" s="8"/>
      <c r="O24" s="11">
        <f>Таблица13[[#This Row],[зачётный балл]]+Таблица13[[#This Row],[зачётный балл max.40]]+Таблица13[[#This Row],[зачётный балл max.40б]]</f>
        <v>65.474371126503826</v>
      </c>
      <c r="P24" s="4">
        <v>14.5</v>
      </c>
      <c r="Q24" s="11">
        <f>20*Таблица13[[#This Row],[теория]]/45.5</f>
        <v>6.3736263736263732</v>
      </c>
      <c r="R24" s="4">
        <v>147.69999999999999</v>
      </c>
      <c r="S24" s="11">
        <f>40*94.9/Таблица13[[#This Row],[Спортивные игры]]</f>
        <v>25.700744752877455</v>
      </c>
      <c r="T24" s="4">
        <v>16.7</v>
      </c>
      <c r="U24" s="11">
        <f>40*Таблица13[[#This Row],[гимнастика]]/20</f>
        <v>33.4</v>
      </c>
    </row>
    <row r="25" spans="1:21" ht="38.25" x14ac:dyDescent="0.25">
      <c r="A25" s="4">
        <v>20</v>
      </c>
      <c r="B25" s="4" t="s">
        <v>292</v>
      </c>
      <c r="C25" s="5"/>
      <c r="D25" s="14" t="s">
        <v>49</v>
      </c>
      <c r="E25" s="15" t="s">
        <v>150</v>
      </c>
      <c r="F25" s="15" t="s">
        <v>151</v>
      </c>
      <c r="G25" s="15" t="s">
        <v>32</v>
      </c>
      <c r="H25" s="16" t="s">
        <v>24</v>
      </c>
      <c r="I25" s="17">
        <v>39153</v>
      </c>
      <c r="J25" s="17" t="s">
        <v>55</v>
      </c>
      <c r="K25" s="17" t="s">
        <v>56</v>
      </c>
      <c r="L25" s="17" t="s">
        <v>117</v>
      </c>
      <c r="M25" s="13">
        <v>9</v>
      </c>
      <c r="N25" s="8"/>
      <c r="O25" s="11">
        <f>Таблица13[[#This Row],[зачётный балл]]+Таблица13[[#This Row],[зачётный балл max.40]]+Таблица13[[#This Row],[зачётный балл max.40б]]</f>
        <v>64.690422873743103</v>
      </c>
      <c r="P25" s="4">
        <v>13.25</v>
      </c>
      <c r="Q25" s="11">
        <f>20*Таблица13[[#This Row],[теория]]/45.5</f>
        <v>5.8241758241758239</v>
      </c>
      <c r="R25" s="4">
        <v>127.1</v>
      </c>
      <c r="S25" s="11">
        <f>40*94.9/Таблица13[[#This Row],[Спортивные игры]]</f>
        <v>29.866247049567271</v>
      </c>
      <c r="T25" s="4">
        <v>14.5</v>
      </c>
      <c r="U25" s="11">
        <f>40*Таблица13[[#This Row],[гимнастика]]/20</f>
        <v>29</v>
      </c>
    </row>
    <row r="26" spans="1:21" ht="38.25" x14ac:dyDescent="0.25">
      <c r="A26" s="4">
        <v>21</v>
      </c>
      <c r="B26" s="4" t="s">
        <v>281</v>
      </c>
      <c r="C26" s="5"/>
      <c r="D26" s="23" t="s">
        <v>182</v>
      </c>
      <c r="E26" s="15" t="s">
        <v>186</v>
      </c>
      <c r="F26" s="15" t="s">
        <v>71</v>
      </c>
      <c r="G26" s="15" t="s">
        <v>32</v>
      </c>
      <c r="H26" s="24" t="s">
        <v>24</v>
      </c>
      <c r="I26" s="25">
        <v>39168</v>
      </c>
      <c r="J26" s="25" t="s">
        <v>55</v>
      </c>
      <c r="K26" s="25" t="s">
        <v>56</v>
      </c>
      <c r="L26" s="17" t="s">
        <v>184</v>
      </c>
      <c r="M26" s="13">
        <v>10</v>
      </c>
      <c r="N26" s="8"/>
      <c r="O26" s="11">
        <f>Таблица13[[#This Row],[зачётный балл]]+Таблица13[[#This Row],[зачётный балл max.40]]+Таблица13[[#This Row],[зачётный балл max.40б]]</f>
        <v>63.064915720517384</v>
      </c>
      <c r="P26" s="4">
        <v>15.5</v>
      </c>
      <c r="Q26" s="11">
        <f>20*Таблица13[[#This Row],[теория]]/45.5</f>
        <v>6.813186813186813</v>
      </c>
      <c r="R26" s="4">
        <v>144.6</v>
      </c>
      <c r="S26" s="11">
        <f>40*94.9/Таблица13[[#This Row],[Спортивные игры]]</f>
        <v>26.25172890733057</v>
      </c>
      <c r="T26" s="4">
        <v>15</v>
      </c>
      <c r="U26" s="11">
        <f>40*Таблица13[[#This Row],[гимнастика]]/20</f>
        <v>30</v>
      </c>
    </row>
    <row r="27" spans="1:21" ht="38.25" x14ac:dyDescent="0.25">
      <c r="A27" s="4">
        <v>22</v>
      </c>
      <c r="B27" s="4" t="s">
        <v>293</v>
      </c>
      <c r="C27" s="5"/>
      <c r="D27" s="14" t="s">
        <v>49</v>
      </c>
      <c r="E27" s="15" t="s">
        <v>152</v>
      </c>
      <c r="F27" s="15" t="s">
        <v>79</v>
      </c>
      <c r="G27" s="15" t="s">
        <v>38</v>
      </c>
      <c r="H27" s="16" t="s">
        <v>24</v>
      </c>
      <c r="I27" s="17">
        <v>38638</v>
      </c>
      <c r="J27" s="17" t="s">
        <v>55</v>
      </c>
      <c r="K27" s="17" t="s">
        <v>56</v>
      </c>
      <c r="L27" s="17" t="s">
        <v>153</v>
      </c>
      <c r="M27" s="13">
        <v>11</v>
      </c>
      <c r="N27" s="8"/>
      <c r="O27" s="11">
        <f>Таблица13[[#This Row],[зачётный балл]]+Таблица13[[#This Row],[зачётный балл max.40]]+Таблица13[[#This Row],[зачётный балл max.40б]]</f>
        <v>62.6635114731233</v>
      </c>
      <c r="P27" s="4">
        <v>12</v>
      </c>
      <c r="Q27" s="11">
        <f>20*Таблица13[[#This Row],[теория]]/45.5</f>
        <v>5.2747252747252746</v>
      </c>
      <c r="R27" s="4">
        <v>162.30000000000001</v>
      </c>
      <c r="S27" s="11">
        <f>40*94.9/Таблица13[[#This Row],[Спортивные игры]]</f>
        <v>23.388786198398027</v>
      </c>
      <c r="T27" s="4">
        <v>17</v>
      </c>
      <c r="U27" s="11">
        <f>40*Таблица13[[#This Row],[гимнастика]]/20</f>
        <v>34</v>
      </c>
    </row>
    <row r="28" spans="1:21" ht="38.25" x14ac:dyDescent="0.25">
      <c r="A28" s="4">
        <v>23</v>
      </c>
      <c r="B28" s="4" t="s">
        <v>295</v>
      </c>
      <c r="C28" s="5"/>
      <c r="D28" s="14" t="s">
        <v>49</v>
      </c>
      <c r="E28" s="15" t="s">
        <v>162</v>
      </c>
      <c r="F28" s="15" t="s">
        <v>47</v>
      </c>
      <c r="G28" s="15" t="s">
        <v>37</v>
      </c>
      <c r="H28" s="16" t="s">
        <v>24</v>
      </c>
      <c r="I28" s="17">
        <v>38632</v>
      </c>
      <c r="J28" s="17" t="s">
        <v>55</v>
      </c>
      <c r="K28" s="17" t="s">
        <v>56</v>
      </c>
      <c r="L28" s="17" t="s">
        <v>117</v>
      </c>
      <c r="M28" s="13">
        <v>11</v>
      </c>
      <c r="N28" s="8"/>
      <c r="O28" s="11">
        <f>Таблица13[[#This Row],[зачётный балл]]+Таблица13[[#This Row],[зачётный балл max.40]]+Таблица13[[#This Row],[зачётный балл max.40б]]</f>
        <v>61.506340034883465</v>
      </c>
      <c r="P28" s="4">
        <v>18</v>
      </c>
      <c r="Q28" s="11">
        <f>20*Таблица13[[#This Row],[теория]]/45.5</f>
        <v>7.9120879120879124</v>
      </c>
      <c r="R28" s="4">
        <v>153.1</v>
      </c>
      <c r="S28" s="11">
        <f>40*94.9/Таблица13[[#This Row],[Спортивные игры]]</f>
        <v>24.794252122795559</v>
      </c>
      <c r="T28" s="4">
        <v>14.4</v>
      </c>
      <c r="U28" s="11">
        <f>40*Таблица13[[#This Row],[гимнастика]]/20</f>
        <v>28.8</v>
      </c>
    </row>
    <row r="29" spans="1:21" ht="38.25" x14ac:dyDescent="0.25">
      <c r="A29" s="4">
        <v>24</v>
      </c>
      <c r="B29" s="4" t="s">
        <v>294</v>
      </c>
      <c r="C29" s="5"/>
      <c r="D29" s="14" t="s">
        <v>49</v>
      </c>
      <c r="E29" s="15" t="s">
        <v>102</v>
      </c>
      <c r="F29" s="15" t="s">
        <v>39</v>
      </c>
      <c r="G29" s="15" t="s">
        <v>26</v>
      </c>
      <c r="H29" s="16" t="s">
        <v>24</v>
      </c>
      <c r="I29" s="17">
        <v>38740</v>
      </c>
      <c r="J29" s="17" t="s">
        <v>55</v>
      </c>
      <c r="K29" s="17" t="s">
        <v>56</v>
      </c>
      <c r="L29" s="17" t="s">
        <v>117</v>
      </c>
      <c r="M29" s="13">
        <v>10</v>
      </c>
      <c r="N29" s="8"/>
      <c r="O29" s="11">
        <f>Таблица13[[#This Row],[зачётный балл]]+Таблица13[[#This Row],[зачётный балл max.40]]+Таблица13[[#This Row],[зачётный балл max.40б]]</f>
        <v>59.840823006780454</v>
      </c>
      <c r="P29" s="4">
        <v>11.75</v>
      </c>
      <c r="Q29" s="11">
        <f>20*Таблица13[[#This Row],[теория]]/45.5</f>
        <v>5.1648351648351651</v>
      </c>
      <c r="R29" s="4">
        <v>164.5</v>
      </c>
      <c r="S29" s="11">
        <f>40*94.9/Таблица13[[#This Row],[Спортивные игры]]</f>
        <v>23.075987841945288</v>
      </c>
      <c r="T29" s="4">
        <v>15.8</v>
      </c>
      <c r="U29" s="11">
        <f>40*Таблица13[[#This Row],[гимнастика]]/20</f>
        <v>31.6</v>
      </c>
    </row>
    <row r="30" spans="1:21" ht="38.25" x14ac:dyDescent="0.25">
      <c r="A30" s="4">
        <v>25</v>
      </c>
      <c r="B30" s="4" t="s">
        <v>297</v>
      </c>
      <c r="C30" s="5"/>
      <c r="D30" s="14" t="s">
        <v>49</v>
      </c>
      <c r="E30" s="15" t="s">
        <v>156</v>
      </c>
      <c r="F30" s="15" t="s">
        <v>99</v>
      </c>
      <c r="G30" s="15" t="s">
        <v>157</v>
      </c>
      <c r="H30" s="16" t="s">
        <v>24</v>
      </c>
      <c r="I30" s="17">
        <v>39094</v>
      </c>
      <c r="J30" s="17" t="s">
        <v>55</v>
      </c>
      <c r="K30" s="17" t="s">
        <v>56</v>
      </c>
      <c r="L30" s="17" t="s">
        <v>155</v>
      </c>
      <c r="M30" s="13">
        <v>9</v>
      </c>
      <c r="N30" s="8"/>
      <c r="O30" s="11">
        <f>Таблица13[[#This Row],[зачётный балл]]+Таблица13[[#This Row],[зачётный балл max.40]]+Таблица13[[#This Row],[зачётный балл max.40б]]</f>
        <v>56.600567971354486</v>
      </c>
      <c r="P30" s="4">
        <v>12</v>
      </c>
      <c r="Q30" s="11">
        <f>20*Таблица13[[#This Row],[теория]]/45.5</f>
        <v>5.2747252747252746</v>
      </c>
      <c r="R30" s="4">
        <v>178</v>
      </c>
      <c r="S30" s="11">
        <f>40*94.9/Таблица13[[#This Row],[Спортивные игры]]</f>
        <v>21.325842696629213</v>
      </c>
      <c r="T30" s="4">
        <v>15</v>
      </c>
      <c r="U30" s="11">
        <f>40*Таблица13[[#This Row],[гимнастика]]/20</f>
        <v>30</v>
      </c>
    </row>
    <row r="31" spans="1:21" ht="38.25" x14ac:dyDescent="0.25">
      <c r="A31" s="4">
        <v>26</v>
      </c>
      <c r="B31" s="4" t="s">
        <v>296</v>
      </c>
      <c r="C31" s="5"/>
      <c r="D31" s="14" t="s">
        <v>49</v>
      </c>
      <c r="E31" s="15" t="s">
        <v>163</v>
      </c>
      <c r="F31" s="15" t="s">
        <v>31</v>
      </c>
      <c r="G31" s="15" t="s">
        <v>164</v>
      </c>
      <c r="H31" s="16" t="s">
        <v>24</v>
      </c>
      <c r="I31" s="17">
        <v>39004</v>
      </c>
      <c r="J31" s="17" t="s">
        <v>55</v>
      </c>
      <c r="K31" s="17" t="s">
        <v>56</v>
      </c>
      <c r="L31" s="17" t="s">
        <v>117</v>
      </c>
      <c r="M31" s="13">
        <v>9</v>
      </c>
      <c r="N31" s="8"/>
      <c r="O31" s="11">
        <f>Таблица13[[#This Row],[зачётный балл]]+Таблица13[[#This Row],[зачётный балл max.40]]+Таблица13[[#This Row],[зачётный балл max.40б]]</f>
        <v>42.882304093890994</v>
      </c>
      <c r="P31" s="4">
        <v>4.5</v>
      </c>
      <c r="Q31" s="11">
        <f>20*Таблица13[[#This Row],[теория]]/45.5</f>
        <v>1.9780219780219781</v>
      </c>
      <c r="R31" s="4">
        <v>158.80000000000001</v>
      </c>
      <c r="S31" s="11">
        <f>40*94.9/Таблица13[[#This Row],[Спортивные игры]]</f>
        <v>23.904282115869016</v>
      </c>
      <c r="T31" s="4">
        <v>8.5</v>
      </c>
      <c r="U31" s="11">
        <f>40*Таблица13[[#This Row],[гимнастика]]/20</f>
        <v>17</v>
      </c>
    </row>
    <row r="32" spans="1:21" ht="38.25" x14ac:dyDescent="0.25">
      <c r="A32" s="4">
        <v>27</v>
      </c>
      <c r="B32" s="4" t="s">
        <v>279</v>
      </c>
      <c r="C32" s="5"/>
      <c r="D32" s="14" t="s">
        <v>182</v>
      </c>
      <c r="E32" s="40" t="s">
        <v>98</v>
      </c>
      <c r="F32" s="40" t="s">
        <v>91</v>
      </c>
      <c r="G32" s="40" t="s">
        <v>183</v>
      </c>
      <c r="H32" s="16" t="s">
        <v>24</v>
      </c>
      <c r="I32" s="17">
        <v>39079</v>
      </c>
      <c r="J32" s="17" t="s">
        <v>55</v>
      </c>
      <c r="K32" s="17" t="s">
        <v>56</v>
      </c>
      <c r="L32" s="17" t="s">
        <v>184</v>
      </c>
      <c r="M32" s="41">
        <v>9</v>
      </c>
      <c r="N32" s="42"/>
      <c r="O32" s="43">
        <f>Таблица13[[#This Row],[зачётный балл]]+Таблица13[[#This Row],[зачётный балл max.40]]+Таблица13[[#This Row],[зачётный балл max.40б]]</f>
        <v>30.794085914085912</v>
      </c>
      <c r="P32" s="44">
        <v>7.25</v>
      </c>
      <c r="Q32" s="11">
        <f>20*Таблица13[[#This Row],[теория]]/45.5</f>
        <v>3.1868131868131866</v>
      </c>
      <c r="R32" s="44">
        <v>137.5</v>
      </c>
      <c r="S32" s="11">
        <f>40*94.9/Таблица13[[#This Row],[Спортивные игры]]</f>
        <v>27.607272727272726</v>
      </c>
      <c r="T32" s="44"/>
      <c r="U32" s="43">
        <f>40*Таблица13[[#This Row],[гимнастика]]/20</f>
        <v>0</v>
      </c>
    </row>
    <row r="33" spans="1:21" ht="38.25" x14ac:dyDescent="0.25">
      <c r="A33" s="4">
        <v>28</v>
      </c>
      <c r="B33" s="4" t="s">
        <v>298</v>
      </c>
      <c r="C33" s="5"/>
      <c r="D33" s="14" t="s">
        <v>49</v>
      </c>
      <c r="E33" s="40" t="s">
        <v>160</v>
      </c>
      <c r="F33" s="40" t="s">
        <v>31</v>
      </c>
      <c r="G33" s="40" t="s">
        <v>103</v>
      </c>
      <c r="H33" s="16" t="s">
        <v>24</v>
      </c>
      <c r="I33" s="17">
        <v>38515</v>
      </c>
      <c r="J33" s="17" t="s">
        <v>55</v>
      </c>
      <c r="K33" s="17" t="s">
        <v>56</v>
      </c>
      <c r="L33" s="17" t="s">
        <v>161</v>
      </c>
      <c r="M33" s="41">
        <v>11</v>
      </c>
      <c r="N33" s="42"/>
      <c r="O33" s="43">
        <f>Таблица13[[#This Row],[зачётный балл]]+Таблица13[[#This Row],[зачётный балл max.40]]+Таблица13[[#This Row],[зачётный балл max.40б]]</f>
        <v>24.332712741803654</v>
      </c>
      <c r="P33" s="44">
        <v>10.75</v>
      </c>
      <c r="Q33" s="11">
        <f>20*Таблица13[[#This Row],[теория]]/45.5</f>
        <v>4.7252747252747254</v>
      </c>
      <c r="R33" s="44">
        <v>193.6</v>
      </c>
      <c r="S33" s="43">
        <f>40*94.9/Таблица13[[#This Row],[Спортивные игры]]</f>
        <v>19.607438016528928</v>
      </c>
      <c r="T33" s="44">
        <v>0</v>
      </c>
      <c r="U33" s="43">
        <f>40*Таблица13[[#This Row],[гимнастика]]/20</f>
        <v>0</v>
      </c>
    </row>
    <row r="34" spans="1:21" ht="38.25" x14ac:dyDescent="0.25">
      <c r="A34" s="4">
        <v>29</v>
      </c>
      <c r="B34" s="4" t="s">
        <v>299</v>
      </c>
      <c r="C34" s="5"/>
      <c r="D34" s="14" t="s">
        <v>33</v>
      </c>
      <c r="E34" s="40" t="s">
        <v>233</v>
      </c>
      <c r="F34" s="40" t="s">
        <v>99</v>
      </c>
      <c r="G34" s="40" t="s">
        <v>37</v>
      </c>
      <c r="H34" s="16" t="s">
        <v>24</v>
      </c>
      <c r="I34" s="17">
        <v>38441</v>
      </c>
      <c r="J34" s="17" t="s">
        <v>55</v>
      </c>
      <c r="K34" s="17" t="s">
        <v>56</v>
      </c>
      <c r="L34" s="17" t="s">
        <v>61</v>
      </c>
      <c r="M34" s="41">
        <v>11</v>
      </c>
      <c r="N34" s="42"/>
      <c r="O34" s="43">
        <f>Таблица13[[#This Row],[зачётный балл]]+Таблица13[[#This Row],[зачётный балл max.40]]+Таблица13[[#This Row],[зачётный балл max.40б]]</f>
        <v>6.5934065934065931</v>
      </c>
      <c r="P34" s="44">
        <v>15</v>
      </c>
      <c r="Q34" s="11">
        <f>20*Таблица13[[#This Row],[теория]]/45.5</f>
        <v>6.5934065934065931</v>
      </c>
      <c r="R34" s="44"/>
      <c r="S34" s="43">
        <v>0</v>
      </c>
      <c r="T34" s="44"/>
      <c r="U34" s="43">
        <f>40*Таблица13[[#This Row],[гимнастика]]/20</f>
        <v>0</v>
      </c>
    </row>
    <row r="35" spans="1:21" ht="38.25" x14ac:dyDescent="0.25">
      <c r="A35" s="4">
        <v>30</v>
      </c>
      <c r="B35" s="4" t="s">
        <v>302</v>
      </c>
      <c r="C35" s="5"/>
      <c r="D35" s="14" t="s">
        <v>49</v>
      </c>
      <c r="E35" s="40" t="s">
        <v>159</v>
      </c>
      <c r="F35" s="40" t="s">
        <v>74</v>
      </c>
      <c r="G35" s="40" t="s">
        <v>30</v>
      </c>
      <c r="H35" s="16" t="s">
        <v>24</v>
      </c>
      <c r="I35" s="17">
        <v>38877</v>
      </c>
      <c r="J35" s="17" t="s">
        <v>55</v>
      </c>
      <c r="K35" s="17" t="s">
        <v>56</v>
      </c>
      <c r="L35" s="17" t="s">
        <v>153</v>
      </c>
      <c r="M35" s="41">
        <v>10</v>
      </c>
      <c r="N35" s="42"/>
      <c r="O35" s="43">
        <f>Таблица13[[#This Row],[зачётный балл]]+Таблица13[[#This Row],[зачётный балл max.40]]+Таблица13[[#This Row],[зачётный балл max.40б]]</f>
        <v>6.4835164835164836</v>
      </c>
      <c r="P35" s="44">
        <v>14.75</v>
      </c>
      <c r="Q35" s="11">
        <f>20*Таблица13[[#This Row],[теория]]/45.5</f>
        <v>6.4835164835164836</v>
      </c>
      <c r="R35" s="44"/>
      <c r="S35" s="43">
        <v>0</v>
      </c>
      <c r="T35" s="44"/>
      <c r="U35" s="43">
        <f>40*Таблица13[[#This Row],[гимнастика]]/20</f>
        <v>0</v>
      </c>
    </row>
    <row r="36" spans="1:21" ht="38.25" x14ac:dyDescent="0.25">
      <c r="A36" s="4">
        <v>31</v>
      </c>
      <c r="B36" s="4" t="s">
        <v>304</v>
      </c>
      <c r="C36" s="5"/>
      <c r="D36" s="14" t="s">
        <v>49</v>
      </c>
      <c r="E36" s="40" t="s">
        <v>154</v>
      </c>
      <c r="F36" s="40" t="s">
        <v>100</v>
      </c>
      <c r="G36" s="40" t="s">
        <v>37</v>
      </c>
      <c r="H36" s="16" t="s">
        <v>24</v>
      </c>
      <c r="I36" s="17">
        <v>38737</v>
      </c>
      <c r="J36" s="17" t="s">
        <v>55</v>
      </c>
      <c r="K36" s="17" t="s">
        <v>56</v>
      </c>
      <c r="L36" s="17" t="s">
        <v>155</v>
      </c>
      <c r="M36" s="41">
        <v>10</v>
      </c>
      <c r="N36" s="42"/>
      <c r="O36" s="43">
        <f>Таблица13[[#This Row],[зачётный балл]]+Таблица13[[#This Row],[зачётный балл max.40]]+Таблица13[[#This Row],[зачётный балл max.40б]]</f>
        <v>4.7252747252747254</v>
      </c>
      <c r="P36" s="44">
        <v>10.75</v>
      </c>
      <c r="Q36" s="11">
        <f>20*Таблица13[[#This Row],[теория]]/45.5</f>
        <v>4.7252747252747254</v>
      </c>
      <c r="R36" s="44"/>
      <c r="S36" s="43">
        <v>0</v>
      </c>
      <c r="T36" s="44"/>
      <c r="U36" s="43">
        <f>40*Таблица13[[#This Row],[гимнастика]]/20</f>
        <v>0</v>
      </c>
    </row>
    <row r="37" spans="1:21" ht="38.25" x14ac:dyDescent="0.25">
      <c r="A37" s="4">
        <v>32</v>
      </c>
      <c r="B37" s="4" t="s">
        <v>303</v>
      </c>
      <c r="C37" s="5"/>
      <c r="D37" s="14" t="s">
        <v>49</v>
      </c>
      <c r="E37" s="40" t="s">
        <v>158</v>
      </c>
      <c r="F37" s="40" t="s">
        <v>48</v>
      </c>
      <c r="G37" s="40" t="s">
        <v>38</v>
      </c>
      <c r="H37" s="16" t="s">
        <v>24</v>
      </c>
      <c r="I37" s="17">
        <v>38419</v>
      </c>
      <c r="J37" s="17" t="s">
        <v>55</v>
      </c>
      <c r="K37" s="17" t="s">
        <v>56</v>
      </c>
      <c r="L37" s="17" t="s">
        <v>155</v>
      </c>
      <c r="M37" s="41">
        <v>10</v>
      </c>
      <c r="N37" s="42"/>
      <c r="O37" s="43">
        <f>Таблица13[[#This Row],[зачётный балл]]+Таблица13[[#This Row],[зачётный балл max.40]]+Таблица13[[#This Row],[зачётный балл max.40б]]</f>
        <v>4.615384615384615</v>
      </c>
      <c r="P37" s="44">
        <v>10.5</v>
      </c>
      <c r="Q37" s="11">
        <f>20*Таблица13[[#This Row],[теория]]/45.5</f>
        <v>4.615384615384615</v>
      </c>
      <c r="R37" s="44"/>
      <c r="S37" s="43">
        <v>0</v>
      </c>
      <c r="T37" s="44"/>
      <c r="U37" s="43">
        <f>40*Таблица13[[#This Row],[гимнастика]]/20</f>
        <v>0</v>
      </c>
    </row>
    <row r="38" spans="1:21" ht="38.25" x14ac:dyDescent="0.25">
      <c r="A38" s="4">
        <v>33</v>
      </c>
      <c r="B38" s="4" t="s">
        <v>301</v>
      </c>
      <c r="C38" s="5"/>
      <c r="D38" s="14" t="s">
        <v>49</v>
      </c>
      <c r="E38" s="40" t="s">
        <v>101</v>
      </c>
      <c r="F38" s="40" t="s">
        <v>91</v>
      </c>
      <c r="G38" s="40" t="s">
        <v>38</v>
      </c>
      <c r="H38" s="16" t="s">
        <v>24</v>
      </c>
      <c r="I38" s="17">
        <v>38524</v>
      </c>
      <c r="J38" s="17" t="s">
        <v>55</v>
      </c>
      <c r="K38" s="17" t="s">
        <v>56</v>
      </c>
      <c r="L38" s="17" t="s">
        <v>117</v>
      </c>
      <c r="M38" s="41">
        <v>11</v>
      </c>
      <c r="N38" s="42"/>
      <c r="O38" s="43">
        <f>Таблица13[[#This Row],[зачётный балл]]+Таблица13[[#This Row],[зачётный балл max.40]]+Таблица13[[#This Row],[зачётный балл max.40б]]</f>
        <v>4.615384615384615</v>
      </c>
      <c r="P38" s="44">
        <v>10.5</v>
      </c>
      <c r="Q38" s="11">
        <f>20*Таблица13[[#This Row],[теория]]/45.5</f>
        <v>4.615384615384615</v>
      </c>
      <c r="R38" s="44"/>
      <c r="S38" s="43">
        <v>0</v>
      </c>
      <c r="T38" s="44"/>
      <c r="U38" s="43">
        <f>40*Таблица13[[#This Row],[гимнастика]]/20</f>
        <v>0</v>
      </c>
    </row>
    <row r="39" spans="1:21" s="39" customFormat="1" ht="38.25" x14ac:dyDescent="0.25">
      <c r="A39" s="4">
        <v>34</v>
      </c>
      <c r="B39" s="4" t="s">
        <v>305</v>
      </c>
      <c r="C39" s="5"/>
      <c r="D39" s="14" t="s">
        <v>35</v>
      </c>
      <c r="E39" s="40" t="s">
        <v>146</v>
      </c>
      <c r="F39" s="40" t="s">
        <v>147</v>
      </c>
      <c r="G39" s="40" t="s">
        <v>54</v>
      </c>
      <c r="H39" s="16" t="s">
        <v>24</v>
      </c>
      <c r="I39" s="17">
        <v>38833</v>
      </c>
      <c r="J39" s="17" t="s">
        <v>55</v>
      </c>
      <c r="K39" s="17" t="s">
        <v>56</v>
      </c>
      <c r="L39" s="17" t="s">
        <v>126</v>
      </c>
      <c r="M39" s="41">
        <v>10</v>
      </c>
      <c r="N39" s="42"/>
      <c r="O39" s="43">
        <f>Таблица13[[#This Row],[зачётный балл]]+Таблица13[[#This Row],[зачётный балл max.40]]+Таблица13[[#This Row],[зачётный балл max.40б]]</f>
        <v>3.7362637362637363</v>
      </c>
      <c r="P39" s="44">
        <v>8.5</v>
      </c>
      <c r="Q39" s="11">
        <f>20*Таблица13[[#This Row],[теория]]/45.5</f>
        <v>3.7362637362637363</v>
      </c>
      <c r="R39" s="44"/>
      <c r="S39" s="43">
        <v>0</v>
      </c>
      <c r="T39" s="44"/>
      <c r="U39" s="43">
        <f>40*Таблица13[[#This Row],[гимнастика]]/20</f>
        <v>0</v>
      </c>
    </row>
    <row r="40" spans="1:21" ht="38.25" x14ac:dyDescent="0.25">
      <c r="A40" s="4">
        <v>35</v>
      </c>
      <c r="B40" s="4" t="s">
        <v>300</v>
      </c>
      <c r="C40" s="5"/>
      <c r="D40" s="14" t="s">
        <v>49</v>
      </c>
      <c r="E40" s="40" t="s">
        <v>107</v>
      </c>
      <c r="F40" s="40" t="s">
        <v>110</v>
      </c>
      <c r="G40" s="40" t="s">
        <v>36</v>
      </c>
      <c r="H40" s="16" t="s">
        <v>24</v>
      </c>
      <c r="I40" s="17">
        <v>38638</v>
      </c>
      <c r="J40" s="17" t="s">
        <v>55</v>
      </c>
      <c r="K40" s="17" t="s">
        <v>56</v>
      </c>
      <c r="L40" s="17" t="s">
        <v>117</v>
      </c>
      <c r="M40" s="41">
        <v>11</v>
      </c>
      <c r="N40" s="42"/>
      <c r="O40" s="43">
        <f>Таблица13[[#This Row],[зачётный балл]]+Таблица13[[#This Row],[зачётный балл max.40]]+Таблица13[[#This Row],[зачётный балл max.40б]]</f>
        <v>2.4175824175824174</v>
      </c>
      <c r="P40" s="44">
        <v>5.5</v>
      </c>
      <c r="Q40" s="11">
        <f>20*Таблица13[[#This Row],[теория]]/45.5</f>
        <v>2.4175824175824174</v>
      </c>
      <c r="R40" s="44"/>
      <c r="S40" s="43">
        <v>0</v>
      </c>
      <c r="T40" s="44"/>
      <c r="U40" s="43">
        <f>40*Таблица13[[#This Row],[гимнастика]]/20</f>
        <v>0</v>
      </c>
    </row>
  </sheetData>
  <sortState ref="D6:M32">
    <sortCondition ref="E6:E32"/>
  </sortState>
  <mergeCells count="3">
    <mergeCell ref="E2:G2"/>
    <mergeCell ref="E1:G1"/>
    <mergeCell ref="E4:F4"/>
  </mergeCells>
  <dataValidations count="3">
    <dataValidation type="list" allowBlank="1" showInputMessage="1" showErrorMessage="1" sqref="M6:M40">
      <formula1>класс</formula1>
    </dataValidation>
    <dataValidation type="list" allowBlank="1" showInputMessage="1" showErrorMessage="1" sqref="J6:J40">
      <formula1>гражданство</formula1>
    </dataValidation>
    <dataValidation type="list" allowBlank="1" showInputMessage="1" showErrorMessage="1" sqref="H6:H40">
      <formula1>пол</formula1>
    </dataValidation>
  </dataValidations>
  <pageMargins left="0.11811023622047245" right="0.11811023622047245" top="0.11811023622047245" bottom="0.11811023622047245" header="0" footer="0"/>
  <pageSetup paperSize="9" orientation="landscape" verticalDpi="1200" r:id="rId1"/>
  <colBreaks count="1" manualBreakCount="1"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0" zoomScaleNormal="80" workbookViewId="0"/>
  </sheetViews>
  <sheetFormatPr defaultRowHeight="15" x14ac:dyDescent="0.25"/>
  <cols>
    <col min="1" max="1" width="6.85546875" style="1" customWidth="1"/>
    <col min="2" max="2" width="12.140625" style="2" customWidth="1"/>
    <col min="3" max="3" width="17.28515625" customWidth="1"/>
    <col min="4" max="4" width="17" customWidth="1"/>
    <col min="5" max="5" width="14.5703125" customWidth="1"/>
    <col min="6" max="6" width="16.42578125" customWidth="1"/>
    <col min="7" max="7" width="16.85546875" style="1" customWidth="1"/>
    <col min="8" max="8" width="7.5703125" hidden="1" customWidth="1"/>
    <col min="9" max="9" width="14.7109375" style="3" hidden="1" customWidth="1"/>
    <col min="10" max="10" width="12.5703125" hidden="1" customWidth="1"/>
    <col min="11" max="11" width="15.140625" hidden="1" customWidth="1"/>
    <col min="12" max="12" width="43.7109375" style="1" customWidth="1"/>
    <col min="13" max="13" width="11.140625" customWidth="1"/>
    <col min="14" max="14" width="11.28515625" hidden="1" customWidth="1"/>
    <col min="15" max="15" width="15.28515625" customWidth="1"/>
    <col min="16" max="16" width="10" customWidth="1"/>
    <col min="17" max="17" width="10.85546875" customWidth="1"/>
    <col min="18" max="18" width="13.140625" customWidth="1"/>
    <col min="19" max="19" width="11.42578125" customWidth="1"/>
    <col min="20" max="20" width="12" customWidth="1"/>
    <col min="21" max="21" width="12.85546875" customWidth="1"/>
  </cols>
  <sheetData>
    <row r="1" spans="1:21" ht="25.5" customHeight="1" x14ac:dyDescent="0.25">
      <c r="A1" s="26"/>
      <c r="B1" s="27"/>
      <c r="C1" s="28"/>
      <c r="D1" s="29" t="s">
        <v>17</v>
      </c>
      <c r="E1" s="64" t="s">
        <v>16</v>
      </c>
      <c r="F1" s="64"/>
      <c r="G1" s="26"/>
      <c r="H1" s="28"/>
      <c r="I1" s="30"/>
      <c r="J1" s="28"/>
      <c r="K1" s="28"/>
      <c r="L1" s="26"/>
      <c r="M1" s="28"/>
      <c r="N1" s="28"/>
      <c r="O1" s="28"/>
      <c r="P1" s="28"/>
      <c r="Q1" s="28"/>
      <c r="R1" s="28"/>
      <c r="S1" s="28"/>
      <c r="T1" s="28"/>
      <c r="U1" s="28"/>
    </row>
    <row r="2" spans="1:21" x14ac:dyDescent="0.25">
      <c r="A2" s="26"/>
      <c r="B2" s="27"/>
      <c r="C2" s="28"/>
      <c r="D2" s="29" t="s">
        <v>15</v>
      </c>
      <c r="E2" s="61" t="s">
        <v>45</v>
      </c>
      <c r="F2" s="62"/>
      <c r="G2" s="26"/>
      <c r="H2" s="28"/>
      <c r="I2" s="30"/>
      <c r="J2" s="28"/>
      <c r="K2" s="28"/>
      <c r="L2" s="26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6"/>
      <c r="B3" s="27"/>
      <c r="C3" s="28"/>
      <c r="D3" s="29" t="s">
        <v>14</v>
      </c>
      <c r="E3" s="64" t="s">
        <v>44</v>
      </c>
      <c r="F3" s="64"/>
      <c r="G3" s="26"/>
      <c r="H3" s="28"/>
      <c r="I3" s="30"/>
      <c r="J3" s="28"/>
      <c r="K3" s="28"/>
      <c r="L3" s="26"/>
      <c r="M3" s="28"/>
      <c r="N3" s="28"/>
      <c r="O3" s="28"/>
      <c r="P3" s="28"/>
      <c r="Q3" s="28"/>
      <c r="R3" s="28"/>
      <c r="S3" s="28"/>
      <c r="T3" s="28"/>
      <c r="U3" s="28"/>
    </row>
    <row r="4" spans="1:21" ht="25.5" customHeight="1" x14ac:dyDescent="0.25">
      <c r="A4" s="26"/>
      <c r="B4" s="27"/>
      <c r="C4" s="28"/>
      <c r="D4" s="60" t="s">
        <v>13</v>
      </c>
      <c r="E4" s="65" t="s">
        <v>306</v>
      </c>
      <c r="F4" s="65"/>
      <c r="G4" s="26"/>
      <c r="H4" s="28"/>
      <c r="I4" s="30"/>
      <c r="J4" s="28"/>
      <c r="K4" s="28"/>
      <c r="L4" s="26"/>
      <c r="M4" s="28"/>
      <c r="N4" s="28"/>
      <c r="O4" s="28"/>
      <c r="P4" s="28"/>
      <c r="Q4" s="28"/>
      <c r="R4" s="28"/>
      <c r="S4" s="28"/>
      <c r="T4" s="28"/>
      <c r="U4" s="28"/>
    </row>
    <row r="5" spans="1:21" ht="85.5" x14ac:dyDescent="0.25">
      <c r="A5" s="31" t="s">
        <v>12</v>
      </c>
      <c r="B5" s="32" t="s">
        <v>11</v>
      </c>
      <c r="C5" s="32" t="s">
        <v>92</v>
      </c>
      <c r="D5" s="32" t="s">
        <v>10</v>
      </c>
      <c r="E5" s="32" t="s">
        <v>9</v>
      </c>
      <c r="F5" s="32" t="s">
        <v>8</v>
      </c>
      <c r="G5" s="32" t="s">
        <v>7</v>
      </c>
      <c r="H5" s="32" t="s">
        <v>5</v>
      </c>
      <c r="I5" s="32" t="s">
        <v>6</v>
      </c>
      <c r="J5" s="32" t="s">
        <v>4</v>
      </c>
      <c r="K5" s="32" t="s">
        <v>3</v>
      </c>
      <c r="L5" s="32" t="s">
        <v>2</v>
      </c>
      <c r="M5" s="32" t="s">
        <v>1</v>
      </c>
      <c r="N5" s="32" t="s">
        <v>0</v>
      </c>
      <c r="O5" s="32" t="s">
        <v>307</v>
      </c>
      <c r="P5" s="7" t="s">
        <v>94</v>
      </c>
      <c r="Q5" s="7" t="s">
        <v>237</v>
      </c>
      <c r="R5" s="7" t="s">
        <v>96</v>
      </c>
      <c r="S5" s="7" t="s">
        <v>235</v>
      </c>
      <c r="T5" s="7" t="s">
        <v>97</v>
      </c>
      <c r="U5" s="7" t="s">
        <v>236</v>
      </c>
    </row>
    <row r="6" spans="1:21" ht="38.25" x14ac:dyDescent="0.25">
      <c r="A6" s="6">
        <v>1</v>
      </c>
      <c r="B6" s="6" t="s">
        <v>260</v>
      </c>
      <c r="C6" s="51" t="s">
        <v>18</v>
      </c>
      <c r="D6" s="14" t="s">
        <v>21</v>
      </c>
      <c r="E6" s="15" t="s">
        <v>84</v>
      </c>
      <c r="F6" s="15" t="s">
        <v>42</v>
      </c>
      <c r="G6" s="15" t="s">
        <v>25</v>
      </c>
      <c r="H6" s="16" t="s">
        <v>23</v>
      </c>
      <c r="I6" s="55">
        <v>38417</v>
      </c>
      <c r="J6" s="17" t="s">
        <v>55</v>
      </c>
      <c r="K6" s="17" t="s">
        <v>56</v>
      </c>
      <c r="L6" s="17" t="s">
        <v>57</v>
      </c>
      <c r="M6" s="13">
        <v>11</v>
      </c>
      <c r="N6" s="9"/>
      <c r="O6" s="10">
        <f>Таблица1[[#This Row],[зачётный балл  max.20]]+Таблица1[[#This Row],[зачётный балл max.40]]+Таблица1[[#This Row],[зачётный балл  max.40]]</f>
        <v>83.052398483128968</v>
      </c>
      <c r="P6" s="6">
        <v>32.25</v>
      </c>
      <c r="Q6" s="10">
        <f>20*Таблица1[[#This Row],[теория]]/45.5</f>
        <v>14.175824175824175</v>
      </c>
      <c r="R6" s="6">
        <v>79.400000000000006</v>
      </c>
      <c r="S6" s="10">
        <f>40*73.2/Таблица1[[#This Row],[Спортивные игры]]</f>
        <v>36.876574307304786</v>
      </c>
      <c r="T6" s="52">
        <v>16</v>
      </c>
      <c r="U6" s="10">
        <f>40*Таблица1[[#This Row],[гимнастика]]/20</f>
        <v>32</v>
      </c>
    </row>
    <row r="7" spans="1:21" ht="25.5" x14ac:dyDescent="0.25">
      <c r="A7" s="6">
        <v>2</v>
      </c>
      <c r="B7" s="6" t="s">
        <v>238</v>
      </c>
      <c r="C7" s="51" t="s">
        <v>18</v>
      </c>
      <c r="D7" s="14" t="s">
        <v>18</v>
      </c>
      <c r="E7" s="15" t="s">
        <v>187</v>
      </c>
      <c r="F7" s="15" t="s">
        <v>188</v>
      </c>
      <c r="G7" s="15" t="s">
        <v>189</v>
      </c>
      <c r="H7" s="16" t="s">
        <v>23</v>
      </c>
      <c r="I7" s="55">
        <v>39357</v>
      </c>
      <c r="J7" s="17" t="s">
        <v>55</v>
      </c>
      <c r="K7" s="17" t="s">
        <v>56</v>
      </c>
      <c r="L7" s="17" t="s">
        <v>58</v>
      </c>
      <c r="M7" s="13">
        <v>9</v>
      </c>
      <c r="N7" s="9"/>
      <c r="O7" s="10">
        <f>Таблица1[[#This Row],[зачётный балл  max.20]]+Таблица1[[#This Row],[зачётный балл max.40]]+Таблица1[[#This Row],[зачётный балл  max.40]]</f>
        <v>82.206825517716595</v>
      </c>
      <c r="P7" s="6">
        <v>32.75</v>
      </c>
      <c r="Q7" s="10">
        <f>20*Таблица1[[#This Row],[теория]]/45.5</f>
        <v>14.395604395604396</v>
      </c>
      <c r="R7" s="6">
        <v>90.9</v>
      </c>
      <c r="S7" s="10">
        <f>40*73.2/Таблица1[[#This Row],[Спортивные игры]]</f>
        <v>32.211221122112207</v>
      </c>
      <c r="T7" s="52">
        <v>17.8</v>
      </c>
      <c r="U7" s="10">
        <f>40*Таблица1[[#This Row],[гимнастика]]/20</f>
        <v>35.6</v>
      </c>
    </row>
    <row r="8" spans="1:21" ht="25.5" x14ac:dyDescent="0.25">
      <c r="A8" s="6">
        <v>3</v>
      </c>
      <c r="B8" s="6" t="s">
        <v>261</v>
      </c>
      <c r="C8" s="51" t="s">
        <v>18</v>
      </c>
      <c r="D8" s="14" t="s">
        <v>34</v>
      </c>
      <c r="E8" s="15" t="s">
        <v>128</v>
      </c>
      <c r="F8" s="15" t="s">
        <v>82</v>
      </c>
      <c r="G8" s="15" t="s">
        <v>65</v>
      </c>
      <c r="H8" s="16" t="s">
        <v>23</v>
      </c>
      <c r="I8" s="55" t="s">
        <v>176</v>
      </c>
      <c r="J8" s="17" t="s">
        <v>55</v>
      </c>
      <c r="K8" s="17" t="s">
        <v>56</v>
      </c>
      <c r="L8" s="17" t="s">
        <v>67</v>
      </c>
      <c r="M8" s="13">
        <v>10</v>
      </c>
      <c r="N8" s="9"/>
      <c r="O8" s="10">
        <f>Таблица1[[#This Row],[зачётный балл  max.20]]+Таблица1[[#This Row],[зачётный балл max.40]]+Таблица1[[#This Row],[зачётный балл  max.40]]</f>
        <v>80.839494637099421</v>
      </c>
      <c r="P8" s="6">
        <v>14.5</v>
      </c>
      <c r="Q8" s="10">
        <f>20*Таблица1[[#This Row],[теория]]/45.5</f>
        <v>6.3736263736263732</v>
      </c>
      <c r="R8" s="6">
        <v>83.5</v>
      </c>
      <c r="S8" s="10">
        <f>40*73.2/Таблица1[[#This Row],[Спортивные игры]]</f>
        <v>35.065868263473057</v>
      </c>
      <c r="T8" s="52">
        <v>19.7</v>
      </c>
      <c r="U8" s="10">
        <f>40*Таблица1[[#This Row],[гимнастика]]/20</f>
        <v>39.4</v>
      </c>
    </row>
    <row r="9" spans="1:21" ht="51" x14ac:dyDescent="0.25">
      <c r="A9" s="6">
        <v>4</v>
      </c>
      <c r="B9" s="6" t="s">
        <v>246</v>
      </c>
      <c r="C9" s="51" t="s">
        <v>18</v>
      </c>
      <c r="D9" s="14" t="s">
        <v>18</v>
      </c>
      <c r="E9" s="15" t="s">
        <v>197</v>
      </c>
      <c r="F9" s="15" t="s">
        <v>111</v>
      </c>
      <c r="G9" s="15" t="s">
        <v>198</v>
      </c>
      <c r="H9" s="16" t="s">
        <v>23</v>
      </c>
      <c r="I9" s="56">
        <v>38477</v>
      </c>
      <c r="J9" s="17" t="s">
        <v>55</v>
      </c>
      <c r="K9" s="17" t="s">
        <v>56</v>
      </c>
      <c r="L9" s="17" t="s">
        <v>140</v>
      </c>
      <c r="M9" s="13">
        <v>11</v>
      </c>
      <c r="N9" s="9"/>
      <c r="O9" s="10">
        <f>Таблица1[[#This Row],[зачётный балл  max.20]]+Таблица1[[#This Row],[зачётный балл max.40]]+Таблица1[[#This Row],[зачётный балл  max.40]]</f>
        <v>78.483516483516482</v>
      </c>
      <c r="P9" s="6">
        <v>14.75</v>
      </c>
      <c r="Q9" s="10">
        <f>20*Таблица1[[#This Row],[теория]]/45.5</f>
        <v>6.4835164835164836</v>
      </c>
      <c r="R9" s="6">
        <v>73.2</v>
      </c>
      <c r="S9" s="10">
        <f>40*73.2/Таблица1[[#This Row],[Спортивные игры]]</f>
        <v>40</v>
      </c>
      <c r="T9" s="52">
        <v>16</v>
      </c>
      <c r="U9" s="10">
        <f>40*Таблица1[[#This Row],[гимнастика]]/20</f>
        <v>32</v>
      </c>
    </row>
    <row r="10" spans="1:21" ht="38.25" x14ac:dyDescent="0.25">
      <c r="A10" s="6">
        <v>5</v>
      </c>
      <c r="B10" s="6" t="s">
        <v>240</v>
      </c>
      <c r="C10" s="51" t="s">
        <v>18</v>
      </c>
      <c r="D10" s="14" t="s">
        <v>18</v>
      </c>
      <c r="E10" s="15" t="s">
        <v>112</v>
      </c>
      <c r="F10" s="15" t="s">
        <v>42</v>
      </c>
      <c r="G10" s="15" t="s">
        <v>65</v>
      </c>
      <c r="H10" s="16" t="s">
        <v>23</v>
      </c>
      <c r="I10" s="55">
        <v>38837</v>
      </c>
      <c r="J10" s="17" t="s">
        <v>55</v>
      </c>
      <c r="K10" s="17" t="s">
        <v>56</v>
      </c>
      <c r="L10" s="17" t="s">
        <v>193</v>
      </c>
      <c r="M10" s="13">
        <v>10</v>
      </c>
      <c r="N10" s="9"/>
      <c r="O10" s="10">
        <f>Таблица1[[#This Row],[зачётный балл  max.20]]+Таблица1[[#This Row],[зачётный балл max.40]]+Таблица1[[#This Row],[зачётный балл  max.40]]</f>
        <v>79.072235821050981</v>
      </c>
      <c r="P10" s="6">
        <v>25.75</v>
      </c>
      <c r="Q10" s="10">
        <f>20*Таблица1[[#This Row],[теория]]/45.5</f>
        <v>11.318681318681319</v>
      </c>
      <c r="R10" s="6">
        <v>105.5</v>
      </c>
      <c r="S10" s="10">
        <f>40*73.2/Таблица1[[#This Row],[Спортивные игры]]</f>
        <v>27.753554502369667</v>
      </c>
      <c r="T10" s="52">
        <v>20</v>
      </c>
      <c r="U10" s="10">
        <f>40*Таблица1[[#This Row],[гимнастика]]/20</f>
        <v>40</v>
      </c>
    </row>
    <row r="11" spans="1:21" ht="25.5" x14ac:dyDescent="0.25">
      <c r="A11" s="6">
        <v>6</v>
      </c>
      <c r="B11" s="6" t="s">
        <v>259</v>
      </c>
      <c r="C11" s="51" t="s">
        <v>18</v>
      </c>
      <c r="D11" s="14" t="s">
        <v>21</v>
      </c>
      <c r="E11" s="15" t="s">
        <v>129</v>
      </c>
      <c r="F11" s="15" t="s">
        <v>111</v>
      </c>
      <c r="G11" s="15" t="s">
        <v>25</v>
      </c>
      <c r="H11" s="16" t="s">
        <v>23</v>
      </c>
      <c r="I11" s="59">
        <v>38475</v>
      </c>
      <c r="J11" s="17" t="s">
        <v>55</v>
      </c>
      <c r="K11" s="17" t="s">
        <v>56</v>
      </c>
      <c r="L11" s="17" t="s">
        <v>73</v>
      </c>
      <c r="M11" s="13">
        <v>11</v>
      </c>
      <c r="N11" s="9"/>
      <c r="O11" s="10">
        <f>Таблица1[[#This Row],[зачётный балл  max.20]]+Таблица1[[#This Row],[зачётный балл max.40]]+Таблица1[[#This Row],[зачётный балл  max.40]]</f>
        <v>76.528620633098257</v>
      </c>
      <c r="P11" s="6">
        <v>18</v>
      </c>
      <c r="Q11" s="10">
        <f>20*Таблица1[[#This Row],[теория]]/45.5</f>
        <v>7.9120879120879124</v>
      </c>
      <c r="R11" s="6">
        <v>87.1</v>
      </c>
      <c r="S11" s="10">
        <f>40*73.2/Таблица1[[#This Row],[Спортивные игры]]</f>
        <v>33.616532721010337</v>
      </c>
      <c r="T11" s="52">
        <v>17.5</v>
      </c>
      <c r="U11" s="10">
        <f>40*Таблица1[[#This Row],[гимнастика]]/20</f>
        <v>35</v>
      </c>
    </row>
    <row r="12" spans="1:21" ht="38.25" x14ac:dyDescent="0.25">
      <c r="A12" s="6">
        <v>7</v>
      </c>
      <c r="B12" s="6" t="s">
        <v>262</v>
      </c>
      <c r="C12" s="51" t="s">
        <v>18</v>
      </c>
      <c r="D12" s="14" t="s">
        <v>50</v>
      </c>
      <c r="E12" s="15" t="s">
        <v>222</v>
      </c>
      <c r="F12" s="15" t="s">
        <v>132</v>
      </c>
      <c r="G12" s="15" t="s">
        <v>27</v>
      </c>
      <c r="H12" s="16" t="s">
        <v>23</v>
      </c>
      <c r="I12" s="55">
        <v>38522</v>
      </c>
      <c r="J12" s="17" t="s">
        <v>55</v>
      </c>
      <c r="K12" s="17" t="s">
        <v>56</v>
      </c>
      <c r="L12" s="17" t="s">
        <v>62</v>
      </c>
      <c r="M12" s="13">
        <v>11</v>
      </c>
      <c r="N12" s="9"/>
      <c r="O12" s="10">
        <f>Таблица1[[#This Row],[зачётный балл  max.20]]+Таблица1[[#This Row],[зачётный балл max.40]]+Таблица1[[#This Row],[зачётный балл  max.40]]</f>
        <v>76.247747189519345</v>
      </c>
      <c r="P12" s="6">
        <v>14</v>
      </c>
      <c r="Q12" s="10">
        <f>20*Таблица1[[#This Row],[теория]]/45.5</f>
        <v>6.1538461538461542</v>
      </c>
      <c r="R12" s="6">
        <v>86.9</v>
      </c>
      <c r="S12" s="10">
        <f>40*73.2/Таблица1[[#This Row],[Спортивные игры]]</f>
        <v>33.693901035673186</v>
      </c>
      <c r="T12" s="52">
        <v>18.2</v>
      </c>
      <c r="U12" s="10">
        <f>40*Таблица1[[#This Row],[гимнастика]]/20</f>
        <v>36.4</v>
      </c>
    </row>
    <row r="13" spans="1:21" ht="38.25" x14ac:dyDescent="0.25">
      <c r="A13" s="6">
        <v>8</v>
      </c>
      <c r="B13" s="6" t="s">
        <v>264</v>
      </c>
      <c r="C13" s="51" t="s">
        <v>18</v>
      </c>
      <c r="D13" s="14" t="s">
        <v>90</v>
      </c>
      <c r="E13" s="15" t="s">
        <v>213</v>
      </c>
      <c r="F13" s="15" t="s">
        <v>28</v>
      </c>
      <c r="G13" s="15" t="s">
        <v>224</v>
      </c>
      <c r="H13" s="16" t="s">
        <v>23</v>
      </c>
      <c r="I13" s="55">
        <v>38767</v>
      </c>
      <c r="J13" s="17" t="s">
        <v>55</v>
      </c>
      <c r="K13" s="17" t="s">
        <v>56</v>
      </c>
      <c r="L13" s="17" t="s">
        <v>138</v>
      </c>
      <c r="M13" s="13">
        <v>11</v>
      </c>
      <c r="N13" s="9"/>
      <c r="O13" s="10">
        <f>Таблица1[[#This Row],[зачётный балл  max.20]]+Таблица1[[#This Row],[зачётный балл max.40]]+Таблица1[[#This Row],[зачётный балл  max.40]]</f>
        <v>75.923875007673885</v>
      </c>
      <c r="P13" s="6">
        <v>25.5</v>
      </c>
      <c r="Q13" s="10">
        <f>20*Таблица1[[#This Row],[теория]]/45.5</f>
        <v>11.208791208791208</v>
      </c>
      <c r="R13" s="6">
        <v>89.5</v>
      </c>
      <c r="S13" s="10">
        <f>40*73.2/Таблица1[[#This Row],[Спортивные игры]]</f>
        <v>32.715083798882681</v>
      </c>
      <c r="T13" s="52">
        <v>16</v>
      </c>
      <c r="U13" s="10">
        <f>40*Таблица1[[#This Row],[гимнастика]]/20</f>
        <v>32</v>
      </c>
    </row>
    <row r="14" spans="1:21" ht="38.25" x14ac:dyDescent="0.25">
      <c r="A14" s="6">
        <v>9</v>
      </c>
      <c r="B14" s="6" t="s">
        <v>248</v>
      </c>
      <c r="C14" s="51" t="s">
        <v>18</v>
      </c>
      <c r="D14" s="14" t="s">
        <v>18</v>
      </c>
      <c r="E14" s="15" t="s">
        <v>202</v>
      </c>
      <c r="F14" s="15" t="s">
        <v>46</v>
      </c>
      <c r="G14" s="15" t="s">
        <v>66</v>
      </c>
      <c r="H14" s="16" t="s">
        <v>23</v>
      </c>
      <c r="I14" s="55">
        <v>38337</v>
      </c>
      <c r="J14" s="17" t="s">
        <v>55</v>
      </c>
      <c r="K14" s="17" t="s">
        <v>56</v>
      </c>
      <c r="L14" s="17" t="s">
        <v>72</v>
      </c>
      <c r="M14" s="13">
        <v>11</v>
      </c>
      <c r="N14" s="9"/>
      <c r="O14" s="10">
        <f>Таблица1[[#This Row],[зачётный балл  max.20]]+Таблица1[[#This Row],[зачётный балл max.40]]+Таблица1[[#This Row],[зачётный балл  max.40]]</f>
        <v>75.728750044358222</v>
      </c>
      <c r="P14" s="6">
        <v>20.5</v>
      </c>
      <c r="Q14" s="10">
        <f>20*Таблица1[[#This Row],[теория]]/45.5</f>
        <v>9.0109890109890109</v>
      </c>
      <c r="R14" s="6">
        <v>92.9</v>
      </c>
      <c r="S14" s="10">
        <f>40*73.2/Таблица1[[#This Row],[Спортивные игры]]</f>
        <v>31.517761033369212</v>
      </c>
      <c r="T14" s="52">
        <v>17.600000000000001</v>
      </c>
      <c r="U14" s="10">
        <f>40*Таблица1[[#This Row],[гимнастика]]/20</f>
        <v>35.200000000000003</v>
      </c>
    </row>
    <row r="15" spans="1:21" ht="25.5" x14ac:dyDescent="0.25">
      <c r="A15" s="6">
        <v>10</v>
      </c>
      <c r="B15" s="6" t="s">
        <v>247</v>
      </c>
      <c r="C15" s="51" t="s">
        <v>18</v>
      </c>
      <c r="D15" s="14" t="s">
        <v>18</v>
      </c>
      <c r="E15" s="15" t="s">
        <v>199</v>
      </c>
      <c r="F15" s="15" t="s">
        <v>200</v>
      </c>
      <c r="G15" s="15" t="s">
        <v>201</v>
      </c>
      <c r="H15" s="16" t="s">
        <v>23</v>
      </c>
      <c r="I15" s="55">
        <v>38959</v>
      </c>
      <c r="J15" s="17" t="s">
        <v>55</v>
      </c>
      <c r="K15" s="17" t="s">
        <v>56</v>
      </c>
      <c r="L15" s="17" t="s">
        <v>232</v>
      </c>
      <c r="M15" s="13">
        <v>10</v>
      </c>
      <c r="N15" s="9"/>
      <c r="O15" s="10">
        <f>Таблица1[[#This Row],[зачётный балл  max.20]]+Таблица1[[#This Row],[зачётный балл max.40]]+Таблица1[[#This Row],[зачётный балл  max.40]]</f>
        <v>75.012472877441041</v>
      </c>
      <c r="P15" s="6">
        <v>23.5</v>
      </c>
      <c r="Q15" s="10">
        <f>20*Таблица1[[#This Row],[теория]]/45.5</f>
        <v>10.32967032967033</v>
      </c>
      <c r="R15" s="6">
        <v>94.2</v>
      </c>
      <c r="S15" s="10">
        <f>40*73.2/Таблица1[[#This Row],[Спортивные игры]]</f>
        <v>31.082802547770701</v>
      </c>
      <c r="T15" s="52">
        <v>16.8</v>
      </c>
      <c r="U15" s="10">
        <f>40*Таблица1[[#This Row],[гимнастика]]/20</f>
        <v>33.6</v>
      </c>
    </row>
    <row r="16" spans="1:21" ht="38.25" x14ac:dyDescent="0.25">
      <c r="A16" s="6">
        <v>11</v>
      </c>
      <c r="B16" s="6" t="s">
        <v>245</v>
      </c>
      <c r="C16" s="51" t="s">
        <v>18</v>
      </c>
      <c r="D16" s="14" t="s">
        <v>18</v>
      </c>
      <c r="E16" s="15" t="s">
        <v>195</v>
      </c>
      <c r="F16" s="15" t="s">
        <v>196</v>
      </c>
      <c r="G16" s="15" t="s">
        <v>25</v>
      </c>
      <c r="H16" s="16" t="s">
        <v>23</v>
      </c>
      <c r="I16" s="58">
        <v>39283</v>
      </c>
      <c r="J16" s="17" t="s">
        <v>55</v>
      </c>
      <c r="K16" s="17" t="s">
        <v>56</v>
      </c>
      <c r="L16" s="17" t="s">
        <v>193</v>
      </c>
      <c r="M16" s="13">
        <v>9</v>
      </c>
      <c r="N16" s="9"/>
      <c r="O16" s="10">
        <f>Таблица1[[#This Row],[зачётный балл  max.20]]+Таблица1[[#This Row],[зачётный балл max.40]]+Таблица1[[#This Row],[зачётный балл  max.40]]</f>
        <v>74.862845262845269</v>
      </c>
      <c r="P16" s="6">
        <v>25.5</v>
      </c>
      <c r="Q16" s="10">
        <f>20*Таблица1[[#This Row],[теория]]/45.5</f>
        <v>11.208791208791208</v>
      </c>
      <c r="R16" s="6">
        <v>92.5</v>
      </c>
      <c r="S16" s="10">
        <f>40*73.2/Таблица1[[#This Row],[Спортивные игры]]</f>
        <v>31.654054054054054</v>
      </c>
      <c r="T16" s="52">
        <v>16</v>
      </c>
      <c r="U16" s="10">
        <f>40*Таблица1[[#This Row],[гимнастика]]/20</f>
        <v>32</v>
      </c>
    </row>
    <row r="17" spans="1:21" ht="38.25" x14ac:dyDescent="0.25">
      <c r="A17" s="6">
        <v>12</v>
      </c>
      <c r="B17" s="6" t="s">
        <v>244</v>
      </c>
      <c r="C17" s="51" t="s">
        <v>18</v>
      </c>
      <c r="D17" s="14" t="s">
        <v>18</v>
      </c>
      <c r="E17" s="15" t="s">
        <v>124</v>
      </c>
      <c r="F17" s="15" t="s">
        <v>125</v>
      </c>
      <c r="G17" s="15" t="s">
        <v>27</v>
      </c>
      <c r="H17" s="16" t="s">
        <v>23</v>
      </c>
      <c r="I17" s="55">
        <v>38589</v>
      </c>
      <c r="J17" s="17" t="s">
        <v>55</v>
      </c>
      <c r="K17" s="17" t="s">
        <v>56</v>
      </c>
      <c r="L17" s="17" t="s">
        <v>72</v>
      </c>
      <c r="M17" s="13">
        <v>11</v>
      </c>
      <c r="N17" s="9"/>
      <c r="O17" s="10">
        <f>Таблица1[[#This Row],[зачётный балл  max.20]]+Таблица1[[#This Row],[зачётный балл max.40]]+Таблица1[[#This Row],[зачётный балл  max.40]]</f>
        <v>74.635210098825667</v>
      </c>
      <c r="P17" s="6">
        <v>13.5</v>
      </c>
      <c r="Q17" s="10">
        <f>20*Таблица1[[#This Row],[теория]]/45.5</f>
        <v>5.9340659340659343</v>
      </c>
      <c r="R17" s="6">
        <v>87.4</v>
      </c>
      <c r="S17" s="10">
        <f>40*73.2/Таблица1[[#This Row],[Спортивные игры]]</f>
        <v>33.501144164759722</v>
      </c>
      <c r="T17" s="52">
        <v>17.600000000000001</v>
      </c>
      <c r="U17" s="10">
        <f>40*Таблица1[[#This Row],[гимнастика]]/20</f>
        <v>35.200000000000003</v>
      </c>
    </row>
    <row r="18" spans="1:21" ht="38.25" x14ac:dyDescent="0.25">
      <c r="A18" s="6">
        <v>13</v>
      </c>
      <c r="B18" s="6" t="s">
        <v>249</v>
      </c>
      <c r="C18" s="51" t="s">
        <v>18</v>
      </c>
      <c r="D18" s="14" t="s">
        <v>35</v>
      </c>
      <c r="E18" s="15" t="s">
        <v>203</v>
      </c>
      <c r="F18" s="15" t="s">
        <v>204</v>
      </c>
      <c r="G18" s="15" t="s">
        <v>66</v>
      </c>
      <c r="H18" s="16" t="s">
        <v>23</v>
      </c>
      <c r="I18" s="58">
        <v>38644</v>
      </c>
      <c r="J18" s="17" t="s">
        <v>55</v>
      </c>
      <c r="K18" s="17" t="s">
        <v>56</v>
      </c>
      <c r="L18" s="17" t="s">
        <v>63</v>
      </c>
      <c r="M18" s="13">
        <v>11</v>
      </c>
      <c r="N18" s="9"/>
      <c r="O18" s="10">
        <f>Таблица1[[#This Row],[зачётный балл  max.20]]+Таблица1[[#This Row],[зачётный балл max.40]]+Таблица1[[#This Row],[зачётный балл  max.40]]</f>
        <v>74.230164771936927</v>
      </c>
      <c r="P18" s="6">
        <v>8.5</v>
      </c>
      <c r="Q18" s="10">
        <f>20*Таблица1[[#This Row],[теория]]/45.5</f>
        <v>3.7362637362637363</v>
      </c>
      <c r="R18" s="6">
        <v>86.9</v>
      </c>
      <c r="S18" s="10">
        <f>40*73.2/Таблица1[[#This Row],[Спортивные игры]]</f>
        <v>33.693901035673186</v>
      </c>
      <c r="T18" s="52">
        <v>18.399999999999999</v>
      </c>
      <c r="U18" s="10">
        <f>40*Таблица1[[#This Row],[гимнастика]]/20</f>
        <v>36.799999999999997</v>
      </c>
    </row>
    <row r="19" spans="1:21" ht="25.5" x14ac:dyDescent="0.25">
      <c r="A19" s="6">
        <v>14</v>
      </c>
      <c r="B19" s="6" t="s">
        <v>268</v>
      </c>
      <c r="C19" s="51" t="s">
        <v>18</v>
      </c>
      <c r="D19" s="14" t="s">
        <v>19</v>
      </c>
      <c r="E19" s="15" t="s">
        <v>88</v>
      </c>
      <c r="F19" s="15" t="s">
        <v>127</v>
      </c>
      <c r="G19" s="15" t="s">
        <v>89</v>
      </c>
      <c r="H19" s="16" t="s">
        <v>23</v>
      </c>
      <c r="I19" s="55">
        <v>38671</v>
      </c>
      <c r="J19" s="17" t="s">
        <v>55</v>
      </c>
      <c r="K19" s="17" t="s">
        <v>56</v>
      </c>
      <c r="L19" s="17" t="s">
        <v>64</v>
      </c>
      <c r="M19" s="13">
        <v>11</v>
      </c>
      <c r="N19" s="9"/>
      <c r="O19" s="10">
        <f>Таблица1[[#This Row],[зачётный балл  max.20]]+Таблица1[[#This Row],[зачётный балл max.40]]+Таблица1[[#This Row],[зачётный балл  max.40]]</f>
        <v>73.948287007110537</v>
      </c>
      <c r="P19" s="6">
        <v>21.5</v>
      </c>
      <c r="Q19" s="10">
        <f>20*Таблица1[[#This Row],[теория]]/45.5</f>
        <v>9.4505494505494507</v>
      </c>
      <c r="R19" s="6">
        <v>110.5</v>
      </c>
      <c r="S19" s="10">
        <f>40*73.2/Таблица1[[#This Row],[Спортивные игры]]</f>
        <v>26.497737556561084</v>
      </c>
      <c r="T19" s="52">
        <v>19</v>
      </c>
      <c r="U19" s="10">
        <f>40*Таблица1[[#This Row],[гимнастика]]/20</f>
        <v>38</v>
      </c>
    </row>
    <row r="20" spans="1:21" ht="51" x14ac:dyDescent="0.25">
      <c r="A20" s="6">
        <v>15</v>
      </c>
      <c r="B20" s="6" t="s">
        <v>239</v>
      </c>
      <c r="C20" s="51" t="s">
        <v>18</v>
      </c>
      <c r="D20" s="14" t="s">
        <v>18</v>
      </c>
      <c r="E20" s="15" t="s">
        <v>190</v>
      </c>
      <c r="F20" s="15" t="s">
        <v>191</v>
      </c>
      <c r="G20" s="15" t="s">
        <v>192</v>
      </c>
      <c r="H20" s="16" t="s">
        <v>23</v>
      </c>
      <c r="I20" s="55">
        <v>38793</v>
      </c>
      <c r="J20" s="17" t="s">
        <v>55</v>
      </c>
      <c r="K20" s="17" t="s">
        <v>56</v>
      </c>
      <c r="L20" s="17" t="s">
        <v>140</v>
      </c>
      <c r="M20" s="13">
        <v>10</v>
      </c>
      <c r="N20" s="9"/>
      <c r="O20" s="10">
        <f>Таблица1[[#This Row],[зачётный балл  max.20]]+Таблица1[[#This Row],[зачётный балл max.40]]+Таблица1[[#This Row],[зачётный балл  max.40]]</f>
        <v>72.300723666577326</v>
      </c>
      <c r="P20" s="6">
        <v>15</v>
      </c>
      <c r="Q20" s="10">
        <f>20*Таблица1[[#This Row],[теория]]/45.5</f>
        <v>6.5934065934065931</v>
      </c>
      <c r="R20" s="6">
        <v>82</v>
      </c>
      <c r="S20" s="10">
        <f>40*73.2/Таблица1[[#This Row],[Спортивные игры]]</f>
        <v>35.707317073170735</v>
      </c>
      <c r="T20" s="52">
        <v>15</v>
      </c>
      <c r="U20" s="10">
        <f>40*Таблица1[[#This Row],[гимнастика]]/20</f>
        <v>30</v>
      </c>
    </row>
    <row r="21" spans="1:21" ht="51" x14ac:dyDescent="0.25">
      <c r="A21" s="6">
        <v>16</v>
      </c>
      <c r="B21" s="6" t="s">
        <v>258</v>
      </c>
      <c r="C21" s="51" t="s">
        <v>18</v>
      </c>
      <c r="D21" s="14" t="s">
        <v>33</v>
      </c>
      <c r="E21" s="15" t="s">
        <v>219</v>
      </c>
      <c r="F21" s="15" t="s">
        <v>113</v>
      </c>
      <c r="G21" s="15" t="s">
        <v>220</v>
      </c>
      <c r="H21" s="16" t="s">
        <v>23</v>
      </c>
      <c r="I21" s="55">
        <v>39105</v>
      </c>
      <c r="J21" s="17" t="s">
        <v>55</v>
      </c>
      <c r="K21" s="17" t="s">
        <v>56</v>
      </c>
      <c r="L21" s="17" t="s">
        <v>170</v>
      </c>
      <c r="M21" s="13">
        <v>10</v>
      </c>
      <c r="N21" s="9"/>
      <c r="O21" s="10">
        <f>Таблица1[[#This Row],[зачётный балл  max.20]]+Таблица1[[#This Row],[зачётный балл max.40]]+Таблица1[[#This Row],[зачётный балл  max.40]]</f>
        <v>72.873374332089924</v>
      </c>
      <c r="P21" s="6">
        <v>20.5</v>
      </c>
      <c r="Q21" s="10">
        <f>20*Таблица1[[#This Row],[теория]]/45.5</f>
        <v>9.0109890109890109</v>
      </c>
      <c r="R21" s="6">
        <v>109</v>
      </c>
      <c r="S21" s="10">
        <f>40*73.2/Таблица1[[#This Row],[Спортивные игры]]</f>
        <v>26.862385321100916</v>
      </c>
      <c r="T21" s="52">
        <v>18.5</v>
      </c>
      <c r="U21" s="10">
        <f>40*Таблица1[[#This Row],[гимнастика]]/20</f>
        <v>37</v>
      </c>
    </row>
    <row r="22" spans="1:21" ht="25.5" x14ac:dyDescent="0.25">
      <c r="A22" s="6">
        <v>17</v>
      </c>
      <c r="B22" s="6" t="s">
        <v>265</v>
      </c>
      <c r="C22" s="51" t="s">
        <v>18</v>
      </c>
      <c r="D22" s="14" t="s">
        <v>90</v>
      </c>
      <c r="E22" s="15" t="s">
        <v>225</v>
      </c>
      <c r="F22" s="15" t="s">
        <v>40</v>
      </c>
      <c r="G22" s="15" t="s">
        <v>22</v>
      </c>
      <c r="H22" s="16" t="s">
        <v>23</v>
      </c>
      <c r="I22" s="58">
        <v>38848</v>
      </c>
      <c r="J22" s="17" t="s">
        <v>55</v>
      </c>
      <c r="K22" s="17" t="s">
        <v>56</v>
      </c>
      <c r="L22" s="17" t="s">
        <v>226</v>
      </c>
      <c r="M22" s="13">
        <v>10</v>
      </c>
      <c r="N22" s="9"/>
      <c r="O22" s="10">
        <f>Таблица1[[#This Row],[зачётный балл  max.20]]+Таблица1[[#This Row],[зачётный балл max.40]]+Таблица1[[#This Row],[зачётный балл  max.40]]</f>
        <v>70.90736670736672</v>
      </c>
      <c r="P22" s="6">
        <v>20.25</v>
      </c>
      <c r="Q22" s="10">
        <f>20*Таблица1[[#This Row],[теория]]/45.5</f>
        <v>8.9010989010989015</v>
      </c>
      <c r="R22" s="6">
        <v>105.3</v>
      </c>
      <c r="S22" s="10">
        <f>40*73.2/Таблица1[[#This Row],[Спортивные игры]]</f>
        <v>27.806267806267808</v>
      </c>
      <c r="T22" s="52">
        <v>17.100000000000001</v>
      </c>
      <c r="U22" s="10">
        <f>40*Таблица1[[#This Row],[гимнастика]]/20</f>
        <v>34.200000000000003</v>
      </c>
    </row>
    <row r="23" spans="1:21" ht="63.75" x14ac:dyDescent="0.25">
      <c r="A23" s="6">
        <v>18</v>
      </c>
      <c r="B23" s="6" t="s">
        <v>269</v>
      </c>
      <c r="C23" s="51" t="s">
        <v>18</v>
      </c>
      <c r="D23" s="14" t="s">
        <v>19</v>
      </c>
      <c r="E23" s="15" t="s">
        <v>230</v>
      </c>
      <c r="F23" s="15" t="s">
        <v>137</v>
      </c>
      <c r="G23" s="15" t="s">
        <v>116</v>
      </c>
      <c r="H23" s="16" t="s">
        <v>23</v>
      </c>
      <c r="I23" s="55">
        <v>38981</v>
      </c>
      <c r="J23" s="17" t="s">
        <v>55</v>
      </c>
      <c r="K23" s="17" t="s">
        <v>56</v>
      </c>
      <c r="L23" s="17" t="s">
        <v>231</v>
      </c>
      <c r="M23" s="13">
        <v>9</v>
      </c>
      <c r="N23" s="9"/>
      <c r="O23" s="10">
        <f>Таблица1[[#This Row],[зачётный балл  max.20]]+Таблица1[[#This Row],[зачётный балл max.40]]+Таблица1[[#This Row],[зачётный балл  max.40]]</f>
        <v>69.068841119040314</v>
      </c>
      <c r="P23" s="6">
        <v>10.25</v>
      </c>
      <c r="Q23" s="10">
        <f>20*Таблица1[[#This Row],[теория]]/45.5</f>
        <v>4.5054945054945055</v>
      </c>
      <c r="R23" s="6">
        <v>100.4</v>
      </c>
      <c r="S23" s="10">
        <f>40*73.2/Таблица1[[#This Row],[Спортивные игры]]</f>
        <v>29.163346613545816</v>
      </c>
      <c r="T23" s="52">
        <v>17.7</v>
      </c>
      <c r="U23" s="10">
        <f>40*Таблица1[[#This Row],[гимнастика]]/20</f>
        <v>35.4</v>
      </c>
    </row>
    <row r="24" spans="1:21" ht="38.25" x14ac:dyDescent="0.25">
      <c r="A24" s="6">
        <v>19</v>
      </c>
      <c r="B24" s="6" t="s">
        <v>241</v>
      </c>
      <c r="C24" s="51" t="s">
        <v>18</v>
      </c>
      <c r="D24" s="14" t="s">
        <v>18</v>
      </c>
      <c r="E24" s="15" t="s">
        <v>118</v>
      </c>
      <c r="F24" s="15" t="s">
        <v>119</v>
      </c>
      <c r="G24" s="15" t="s">
        <v>120</v>
      </c>
      <c r="H24" s="16" t="s">
        <v>23</v>
      </c>
      <c r="I24" s="58">
        <v>38581</v>
      </c>
      <c r="J24" s="17" t="s">
        <v>55</v>
      </c>
      <c r="K24" s="17" t="s">
        <v>56</v>
      </c>
      <c r="L24" s="17" t="s">
        <v>193</v>
      </c>
      <c r="M24" s="13">
        <v>11</v>
      </c>
      <c r="N24" s="9"/>
      <c r="O24" s="10">
        <f>Таблица1[[#This Row],[зачётный балл  max.20]]+Таблица1[[#This Row],[зачётный балл max.40]]+Таблица1[[#This Row],[зачётный балл  max.40]]</f>
        <v>68.123767017964965</v>
      </c>
      <c r="P24" s="6">
        <v>15.5</v>
      </c>
      <c r="Q24" s="10">
        <f>20*Таблица1[[#This Row],[теория]]/45.5</f>
        <v>6.813186813186813</v>
      </c>
      <c r="R24" s="6">
        <v>87.9</v>
      </c>
      <c r="S24" s="10">
        <f>40*73.2/Таблица1[[#This Row],[Спортивные игры]]</f>
        <v>33.310580204778155</v>
      </c>
      <c r="T24" s="52">
        <v>14</v>
      </c>
      <c r="U24" s="10">
        <f>40*Таблица1[[#This Row],[гимнастика]]/20</f>
        <v>28</v>
      </c>
    </row>
    <row r="25" spans="1:21" ht="25.5" x14ac:dyDescent="0.25">
      <c r="A25" s="6">
        <v>20</v>
      </c>
      <c r="B25" s="6" t="s">
        <v>270</v>
      </c>
      <c r="C25" s="51" t="s">
        <v>18</v>
      </c>
      <c r="D25" s="14" t="s">
        <v>19</v>
      </c>
      <c r="E25" s="15" t="s">
        <v>131</v>
      </c>
      <c r="F25" s="15" t="s">
        <v>82</v>
      </c>
      <c r="G25" s="15" t="s">
        <v>22</v>
      </c>
      <c r="H25" s="16" t="s">
        <v>23</v>
      </c>
      <c r="I25" s="55">
        <v>38386</v>
      </c>
      <c r="J25" s="17" t="s">
        <v>55</v>
      </c>
      <c r="K25" s="17" t="s">
        <v>56</v>
      </c>
      <c r="L25" s="17" t="s">
        <v>64</v>
      </c>
      <c r="M25" s="13">
        <v>11</v>
      </c>
      <c r="N25" s="9"/>
      <c r="O25" s="10">
        <f>Таблица1[[#This Row],[зачётный балл  max.20]]+Таблица1[[#This Row],[зачётный балл max.40]]+Таблица1[[#This Row],[зачётный балл  max.40]]</f>
        <v>68.034881247784469</v>
      </c>
      <c r="P25" s="6">
        <v>18.25</v>
      </c>
      <c r="Q25" s="10">
        <f>20*Таблица1[[#This Row],[теория]]/45.5</f>
        <v>8.0219780219780219</v>
      </c>
      <c r="R25" s="6">
        <v>124</v>
      </c>
      <c r="S25" s="10">
        <f>40*73.2/Таблица1[[#This Row],[Спортивные игры]]</f>
        <v>23.612903225806452</v>
      </c>
      <c r="T25" s="52">
        <v>18.2</v>
      </c>
      <c r="U25" s="10">
        <f>40*Таблица1[[#This Row],[гимнастика]]/20</f>
        <v>36.4</v>
      </c>
    </row>
    <row r="26" spans="1:21" ht="38.25" x14ac:dyDescent="0.25">
      <c r="A26" s="6">
        <v>21</v>
      </c>
      <c r="B26" s="6" t="s">
        <v>250</v>
      </c>
      <c r="C26" s="51" t="s">
        <v>18</v>
      </c>
      <c r="D26" s="14" t="s">
        <v>35</v>
      </c>
      <c r="E26" s="15" t="s">
        <v>206</v>
      </c>
      <c r="F26" s="15" t="s">
        <v>207</v>
      </c>
      <c r="G26" s="15" t="s">
        <v>89</v>
      </c>
      <c r="H26" s="16" t="s">
        <v>23</v>
      </c>
      <c r="I26" s="58">
        <v>39344</v>
      </c>
      <c r="J26" s="17" t="s">
        <v>55</v>
      </c>
      <c r="K26" s="17" t="s">
        <v>56</v>
      </c>
      <c r="L26" s="17" t="s">
        <v>63</v>
      </c>
      <c r="M26" s="13">
        <v>9</v>
      </c>
      <c r="N26" s="9"/>
      <c r="O26" s="10">
        <f>Таблица1[[#This Row],[зачётный балл  max.20]]+Таблица1[[#This Row],[зачётный балл max.40]]+Таблица1[[#This Row],[зачётный балл  max.40]]</f>
        <v>67.279583574320412</v>
      </c>
      <c r="P26" s="6">
        <v>13.75</v>
      </c>
      <c r="Q26" s="10">
        <f>20*Таблица1[[#This Row],[теория]]/45.5</f>
        <v>6.0439560439560438</v>
      </c>
      <c r="R26" s="6">
        <v>98.8</v>
      </c>
      <c r="S26" s="10">
        <f>40*73.2/Таблица1[[#This Row],[Спортивные игры]]</f>
        <v>29.635627530364374</v>
      </c>
      <c r="T26" s="52">
        <v>15.8</v>
      </c>
      <c r="U26" s="10">
        <f>40*Таблица1[[#This Row],[гимнастика]]/20</f>
        <v>31.6</v>
      </c>
    </row>
    <row r="27" spans="1:21" ht="38.25" x14ac:dyDescent="0.25">
      <c r="A27" s="6">
        <v>22</v>
      </c>
      <c r="B27" s="6" t="s">
        <v>267</v>
      </c>
      <c r="C27" s="51" t="s">
        <v>18</v>
      </c>
      <c r="D27" s="14" t="s">
        <v>130</v>
      </c>
      <c r="E27" s="15" t="s">
        <v>228</v>
      </c>
      <c r="F27" s="15" t="s">
        <v>83</v>
      </c>
      <c r="G27" s="15" t="s">
        <v>25</v>
      </c>
      <c r="H27" s="18" t="s">
        <v>23</v>
      </c>
      <c r="I27" s="55">
        <v>38116</v>
      </c>
      <c r="J27" s="19" t="s">
        <v>55</v>
      </c>
      <c r="K27" s="19" t="s">
        <v>56</v>
      </c>
      <c r="L27" s="17" t="s">
        <v>229</v>
      </c>
      <c r="M27" s="13">
        <v>11</v>
      </c>
      <c r="N27" s="9"/>
      <c r="O27" s="10">
        <f>Таблица1[[#This Row],[зачётный балл  max.20]]+Таблица1[[#This Row],[зачётный балл max.40]]+Таблица1[[#This Row],[зачётный балл  max.40]]</f>
        <v>67.531073182137021</v>
      </c>
      <c r="P27" s="6">
        <v>14.5</v>
      </c>
      <c r="Q27" s="10">
        <f>20*Таблица1[[#This Row],[теория]]/45.5</f>
        <v>6.3736263736263732</v>
      </c>
      <c r="R27" s="6">
        <v>112.8</v>
      </c>
      <c r="S27" s="10">
        <f>40*73.2/Таблица1[[#This Row],[Спортивные игры]]</f>
        <v>25.957446808510639</v>
      </c>
      <c r="T27" s="52">
        <v>17.600000000000001</v>
      </c>
      <c r="U27" s="10">
        <f>40*Таблица1[[#This Row],[гимнастика]]/20</f>
        <v>35.200000000000003</v>
      </c>
    </row>
    <row r="28" spans="1:21" ht="38.25" x14ac:dyDescent="0.25">
      <c r="A28" s="6">
        <v>23</v>
      </c>
      <c r="B28" s="6" t="s">
        <v>242</v>
      </c>
      <c r="C28" s="51" t="s">
        <v>18</v>
      </c>
      <c r="D28" s="14" t="s">
        <v>18</v>
      </c>
      <c r="E28" s="15" t="s">
        <v>194</v>
      </c>
      <c r="F28" s="15" t="s">
        <v>127</v>
      </c>
      <c r="G28" s="15" t="s">
        <v>27</v>
      </c>
      <c r="H28" s="16" t="s">
        <v>23</v>
      </c>
      <c r="I28" s="58">
        <v>38454</v>
      </c>
      <c r="J28" s="17" t="s">
        <v>55</v>
      </c>
      <c r="K28" s="17" t="s">
        <v>56</v>
      </c>
      <c r="L28" s="17" t="s">
        <v>193</v>
      </c>
      <c r="M28" s="13">
        <v>11</v>
      </c>
      <c r="N28" s="9"/>
      <c r="O28" s="10">
        <f>Таблица1[[#This Row],[зачётный балл  max.20]]+Таблица1[[#This Row],[зачётный балл max.40]]+Таблица1[[#This Row],[зачётный балл  max.40]]</f>
        <v>65.656277056277048</v>
      </c>
      <c r="P28" s="6">
        <v>19.5</v>
      </c>
      <c r="Q28" s="10">
        <f>20*Таблица1[[#This Row],[теория]]/45.5</f>
        <v>8.5714285714285712</v>
      </c>
      <c r="R28" s="6">
        <v>158.4</v>
      </c>
      <c r="S28" s="10">
        <f>40*73.2/Таблица1[[#This Row],[Спортивные игры]]</f>
        <v>18.484848484848484</v>
      </c>
      <c r="T28" s="52">
        <v>19.3</v>
      </c>
      <c r="U28" s="10">
        <f>40*Таблица1[[#This Row],[гимнастика]]/20</f>
        <v>38.6</v>
      </c>
    </row>
    <row r="29" spans="1:21" ht="38.25" x14ac:dyDescent="0.25">
      <c r="A29" s="6">
        <v>24</v>
      </c>
      <c r="B29" s="6" t="s">
        <v>243</v>
      </c>
      <c r="C29" s="51" t="s">
        <v>18</v>
      </c>
      <c r="D29" s="14" t="s">
        <v>18</v>
      </c>
      <c r="E29" s="15" t="s">
        <v>122</v>
      </c>
      <c r="F29" s="15" t="s">
        <v>121</v>
      </c>
      <c r="G29" s="15" t="s">
        <v>123</v>
      </c>
      <c r="H29" s="16" t="s">
        <v>23</v>
      </c>
      <c r="I29" s="55">
        <v>38816</v>
      </c>
      <c r="J29" s="17" t="s">
        <v>55</v>
      </c>
      <c r="K29" s="17" t="s">
        <v>56</v>
      </c>
      <c r="L29" s="17" t="s">
        <v>193</v>
      </c>
      <c r="M29" s="13">
        <v>10</v>
      </c>
      <c r="N29" s="9"/>
      <c r="O29" s="10">
        <f>Таблица1[[#This Row],[зачётный балл  max.20]]+Таблица1[[#This Row],[зачётный балл max.40]]+Таблица1[[#This Row],[зачётный балл  max.40]]</f>
        <v>61.242112725983695</v>
      </c>
      <c r="P29" s="6">
        <v>26.75</v>
      </c>
      <c r="Q29" s="10">
        <f>20*Таблица1[[#This Row],[теория]]/45.5</f>
        <v>11.758241758241759</v>
      </c>
      <c r="R29" s="6">
        <v>93</v>
      </c>
      <c r="S29" s="10">
        <f>40*73.2/Таблица1[[#This Row],[Спортивные игры]]</f>
        <v>31.483870967741936</v>
      </c>
      <c r="T29" s="52">
        <v>9</v>
      </c>
      <c r="U29" s="10">
        <f>40*Таблица1[[#This Row],[гимнастика]]/20</f>
        <v>18</v>
      </c>
    </row>
    <row r="30" spans="1:21" ht="38.25" x14ac:dyDescent="0.25">
      <c r="A30" s="6">
        <v>25</v>
      </c>
      <c r="B30" s="6" t="s">
        <v>266</v>
      </c>
      <c r="C30" s="51" t="s">
        <v>18</v>
      </c>
      <c r="D30" s="14" t="s">
        <v>90</v>
      </c>
      <c r="E30" s="15" t="s">
        <v>227</v>
      </c>
      <c r="F30" s="15" t="s">
        <v>137</v>
      </c>
      <c r="G30" s="15" t="s">
        <v>27</v>
      </c>
      <c r="H30" s="16" t="s">
        <v>23</v>
      </c>
      <c r="I30" s="55">
        <v>38672</v>
      </c>
      <c r="J30" s="17" t="s">
        <v>55</v>
      </c>
      <c r="K30" s="17" t="s">
        <v>56</v>
      </c>
      <c r="L30" s="17" t="s">
        <v>133</v>
      </c>
      <c r="M30" s="13">
        <v>11</v>
      </c>
      <c r="N30" s="9"/>
      <c r="O30" s="10">
        <f>Таблица1[[#This Row],[зачётный балл  max.20]]+Таблица1[[#This Row],[зачётный балл max.40]]+Таблица1[[#This Row],[зачётный балл  max.40]]</f>
        <v>58.27531409400568</v>
      </c>
      <c r="P30" s="6">
        <v>22</v>
      </c>
      <c r="Q30" s="10">
        <f>20*Таблица1[[#This Row],[теория]]/45.5</f>
        <v>9.6703296703296697</v>
      </c>
      <c r="R30" s="6">
        <v>96.3</v>
      </c>
      <c r="S30" s="10">
        <f>40*73.2/Таблица1[[#This Row],[Спортивные игры]]</f>
        <v>30.404984423676012</v>
      </c>
      <c r="T30" s="52">
        <v>9.1</v>
      </c>
      <c r="U30" s="10">
        <f>40*Таблица1[[#This Row],[гимнастика]]/20</f>
        <v>18.2</v>
      </c>
    </row>
    <row r="31" spans="1:21" ht="38.25" x14ac:dyDescent="0.25">
      <c r="A31" s="6">
        <v>26</v>
      </c>
      <c r="B31" s="6" t="s">
        <v>263</v>
      </c>
      <c r="C31" s="51" t="s">
        <v>18</v>
      </c>
      <c r="D31" s="14" t="s">
        <v>90</v>
      </c>
      <c r="E31" s="15" t="s">
        <v>223</v>
      </c>
      <c r="F31" s="15" t="s">
        <v>205</v>
      </c>
      <c r="G31" s="15" t="s">
        <v>221</v>
      </c>
      <c r="H31" s="16" t="s">
        <v>23</v>
      </c>
      <c r="I31" s="55">
        <v>38403</v>
      </c>
      <c r="J31" s="17" t="s">
        <v>55</v>
      </c>
      <c r="K31" s="17" t="s">
        <v>56</v>
      </c>
      <c r="L31" s="17" t="s">
        <v>133</v>
      </c>
      <c r="M31" s="13">
        <v>11</v>
      </c>
      <c r="N31" s="9"/>
      <c r="O31" s="10">
        <f>Таблица1[[#This Row],[зачётный балл  max.20]]+Таблица1[[#This Row],[зачётный балл max.40]]+Таблица1[[#This Row],[зачётный балл  max.40]]</f>
        <v>55.967892084578196</v>
      </c>
      <c r="P31" s="6">
        <v>17.75</v>
      </c>
      <c r="Q31" s="10">
        <f>20*Таблица1[[#This Row],[теория]]/45.5</f>
        <v>7.802197802197802</v>
      </c>
      <c r="R31" s="6">
        <v>85.7</v>
      </c>
      <c r="S31" s="10">
        <f>40*73.2/Таблица1[[#This Row],[Спортивные игры]]</f>
        <v>34.165694282380393</v>
      </c>
      <c r="T31" s="52">
        <v>7</v>
      </c>
      <c r="U31" s="10">
        <f>40*Таблица1[[#This Row],[гимнастика]]/20</f>
        <v>14</v>
      </c>
    </row>
    <row r="32" spans="1:21" ht="38.25" x14ac:dyDescent="0.25">
      <c r="A32" s="6">
        <v>27</v>
      </c>
      <c r="B32" s="6" t="s">
        <v>255</v>
      </c>
      <c r="C32" s="51" t="s">
        <v>18</v>
      </c>
      <c r="D32" s="14" t="s">
        <v>49</v>
      </c>
      <c r="E32" s="15" t="s">
        <v>213</v>
      </c>
      <c r="F32" s="15" t="s">
        <v>205</v>
      </c>
      <c r="G32" s="15" t="s">
        <v>87</v>
      </c>
      <c r="H32" s="16" t="s">
        <v>23</v>
      </c>
      <c r="I32" s="55">
        <v>39542</v>
      </c>
      <c r="J32" s="17" t="s">
        <v>55</v>
      </c>
      <c r="K32" s="17" t="s">
        <v>56</v>
      </c>
      <c r="L32" s="17" t="s">
        <v>161</v>
      </c>
      <c r="M32" s="13">
        <v>9</v>
      </c>
      <c r="N32" s="9"/>
      <c r="O32" s="10">
        <f>Таблица1[[#This Row],[зачётный балл  max.20]]+Таблица1[[#This Row],[зачётный балл max.40]]+Таблица1[[#This Row],[зачётный балл  max.40]]</f>
        <v>42.714276133630975</v>
      </c>
      <c r="P32" s="6">
        <v>7.25</v>
      </c>
      <c r="Q32" s="10">
        <f>20*Таблица1[[#This Row],[теория]]/45.5</f>
        <v>3.1868131868131866</v>
      </c>
      <c r="R32" s="6">
        <v>114.7</v>
      </c>
      <c r="S32" s="10">
        <f>40*73.2/Таблица1[[#This Row],[Спортивные игры]]</f>
        <v>25.527462946817785</v>
      </c>
      <c r="T32" s="52">
        <v>7</v>
      </c>
      <c r="U32" s="10">
        <f>40*Таблица1[[#This Row],[гимнастика]]/20</f>
        <v>14</v>
      </c>
    </row>
    <row r="33" spans="1:21" ht="25.5" x14ac:dyDescent="0.25">
      <c r="A33" s="6">
        <v>28</v>
      </c>
      <c r="B33" s="6" t="s">
        <v>252</v>
      </c>
      <c r="C33" s="51" t="s">
        <v>18</v>
      </c>
      <c r="D33" s="14" t="s">
        <v>49</v>
      </c>
      <c r="E33" s="40" t="s">
        <v>114</v>
      </c>
      <c r="F33" s="40" t="s">
        <v>115</v>
      </c>
      <c r="G33" s="40" t="s">
        <v>116</v>
      </c>
      <c r="H33" s="16" t="s">
        <v>23</v>
      </c>
      <c r="I33" s="55">
        <v>38553</v>
      </c>
      <c r="J33" s="17" t="s">
        <v>55</v>
      </c>
      <c r="K33" s="17" t="s">
        <v>56</v>
      </c>
      <c r="L33" s="17" t="s">
        <v>117</v>
      </c>
      <c r="M33" s="41">
        <v>11</v>
      </c>
      <c r="N33" s="45"/>
      <c r="O33" s="46">
        <f>Таблица1[[#This Row],[зачётный балл  max.20]]+Таблица1[[#This Row],[зачётный балл max.40]]+Таблица1[[#This Row],[зачётный балл  max.40]]</f>
        <v>7.802197802197802</v>
      </c>
      <c r="P33" s="47">
        <v>17.75</v>
      </c>
      <c r="Q33" s="10">
        <f>20*Таблица1[[#This Row],[теория]]/45.5</f>
        <v>7.802197802197802</v>
      </c>
      <c r="R33" s="47"/>
      <c r="S33" s="10">
        <v>0</v>
      </c>
      <c r="T33" s="54"/>
      <c r="U33" s="48">
        <f>40*Таблица1[[#This Row],[гимнастика]]/20</f>
        <v>0</v>
      </c>
    </row>
    <row r="34" spans="1:21" ht="25.5" x14ac:dyDescent="0.25">
      <c r="A34" s="6">
        <v>29</v>
      </c>
      <c r="B34" s="6" t="s">
        <v>254</v>
      </c>
      <c r="C34" s="51" t="s">
        <v>18</v>
      </c>
      <c r="D34" s="14" t="s">
        <v>49</v>
      </c>
      <c r="E34" s="40" t="s">
        <v>212</v>
      </c>
      <c r="F34" s="40" t="s">
        <v>134</v>
      </c>
      <c r="G34" s="40" t="s">
        <v>41</v>
      </c>
      <c r="H34" s="16" t="s">
        <v>23</v>
      </c>
      <c r="I34" s="55">
        <v>38668</v>
      </c>
      <c r="J34" s="17" t="s">
        <v>55</v>
      </c>
      <c r="K34" s="17" t="s">
        <v>56</v>
      </c>
      <c r="L34" s="17" t="s">
        <v>153</v>
      </c>
      <c r="M34" s="41">
        <v>11</v>
      </c>
      <c r="N34" s="45"/>
      <c r="O34" s="46">
        <f>Таблица1[[#This Row],[зачётный балл  max.20]]+Таблица1[[#This Row],[зачётный балл max.40]]+Таблица1[[#This Row],[зачётный балл  max.40]]</f>
        <v>6.813186813186813</v>
      </c>
      <c r="P34" s="47">
        <v>15.5</v>
      </c>
      <c r="Q34" s="10">
        <f>20*Таблица1[[#This Row],[теория]]/45.5</f>
        <v>6.813186813186813</v>
      </c>
      <c r="R34" s="47"/>
      <c r="S34" s="10">
        <v>0</v>
      </c>
      <c r="T34" s="54"/>
      <c r="U34" s="48">
        <f>40*Таблица1[[#This Row],[гимнастика]]/20</f>
        <v>0</v>
      </c>
    </row>
    <row r="35" spans="1:21" ht="25.5" x14ac:dyDescent="0.25">
      <c r="A35" s="6">
        <v>30</v>
      </c>
      <c r="B35" s="6" t="s">
        <v>253</v>
      </c>
      <c r="C35" s="51" t="s">
        <v>18</v>
      </c>
      <c r="D35" s="14" t="s">
        <v>49</v>
      </c>
      <c r="E35" s="40" t="s">
        <v>211</v>
      </c>
      <c r="F35" s="40" t="s">
        <v>46</v>
      </c>
      <c r="G35" s="40" t="s">
        <v>66</v>
      </c>
      <c r="H35" s="16" t="s">
        <v>23</v>
      </c>
      <c r="I35" s="55">
        <v>39302</v>
      </c>
      <c r="J35" s="17" t="s">
        <v>55</v>
      </c>
      <c r="K35" s="17" t="s">
        <v>56</v>
      </c>
      <c r="L35" s="17" t="s">
        <v>117</v>
      </c>
      <c r="M35" s="41">
        <v>9</v>
      </c>
      <c r="N35" s="49"/>
      <c r="O35" s="46">
        <f>Таблица1[[#This Row],[зачётный балл  max.20]]+Таблица1[[#This Row],[зачётный балл max.40]]+Таблица1[[#This Row],[зачётный балл  max.40]]</f>
        <v>6.2637362637362637</v>
      </c>
      <c r="P35" s="50">
        <v>14.25</v>
      </c>
      <c r="Q35" s="10">
        <f>20*Таблица1[[#This Row],[теория]]/45.5</f>
        <v>6.2637362637362637</v>
      </c>
      <c r="R35" s="50"/>
      <c r="S35" s="10">
        <v>0</v>
      </c>
      <c r="T35" s="53"/>
      <c r="U35" s="46">
        <f>40*Таблица1[[#This Row],[гимнастика]]/20</f>
        <v>0</v>
      </c>
    </row>
    <row r="36" spans="1:21" ht="38.25" x14ac:dyDescent="0.25">
      <c r="A36" s="6">
        <v>31</v>
      </c>
      <c r="B36" s="6" t="s">
        <v>257</v>
      </c>
      <c r="C36" s="51" t="s">
        <v>18</v>
      </c>
      <c r="D36" s="14" t="s">
        <v>33</v>
      </c>
      <c r="E36" s="40" t="s">
        <v>234</v>
      </c>
      <c r="F36" s="40" t="s">
        <v>216</v>
      </c>
      <c r="G36" s="40" t="s">
        <v>217</v>
      </c>
      <c r="H36" s="16" t="s">
        <v>23</v>
      </c>
      <c r="I36" s="57">
        <v>38413</v>
      </c>
      <c r="J36" s="17" t="s">
        <v>55</v>
      </c>
      <c r="K36" s="17" t="s">
        <v>56</v>
      </c>
      <c r="L36" s="17" t="s">
        <v>218</v>
      </c>
      <c r="M36" s="41">
        <v>11</v>
      </c>
      <c r="N36" s="49"/>
      <c r="O36" s="46">
        <f>Таблица1[[#This Row],[зачётный балл  max.20]]+Таблица1[[#This Row],[зачётный балл max.40]]+Таблица1[[#This Row],[зачётный балл  max.40]]</f>
        <v>4.615384615384615</v>
      </c>
      <c r="P36" s="50">
        <v>10.5</v>
      </c>
      <c r="Q36" s="10">
        <f>20*Таблица1[[#This Row],[теория]]/45.5</f>
        <v>4.615384615384615</v>
      </c>
      <c r="R36" s="50"/>
      <c r="S36" s="10">
        <v>0</v>
      </c>
      <c r="T36" s="53"/>
      <c r="U36" s="46">
        <f>40*Таблица1[[#This Row],[гимнастика]]/20</f>
        <v>0</v>
      </c>
    </row>
    <row r="37" spans="1:21" ht="25.5" x14ac:dyDescent="0.25">
      <c r="A37" s="6">
        <v>32</v>
      </c>
      <c r="B37" s="6" t="s">
        <v>256</v>
      </c>
      <c r="C37" s="51" t="s">
        <v>18</v>
      </c>
      <c r="D37" s="14" t="s">
        <v>49</v>
      </c>
      <c r="E37" s="40" t="s">
        <v>214</v>
      </c>
      <c r="F37" s="40" t="s">
        <v>215</v>
      </c>
      <c r="G37" s="40" t="s">
        <v>41</v>
      </c>
      <c r="H37" s="16" t="s">
        <v>23</v>
      </c>
      <c r="I37" s="55">
        <v>39172</v>
      </c>
      <c r="J37" s="17" t="s">
        <v>55</v>
      </c>
      <c r="K37" s="17" t="s">
        <v>56</v>
      </c>
      <c r="L37" s="17" t="s">
        <v>155</v>
      </c>
      <c r="M37" s="41">
        <v>9</v>
      </c>
      <c r="N37" s="49"/>
      <c r="O37" s="46">
        <f>Таблица1[[#This Row],[зачётный балл  max.20]]+Таблица1[[#This Row],[зачётный балл max.40]]+Таблица1[[#This Row],[зачётный балл  max.40]]</f>
        <v>4.0659340659340657</v>
      </c>
      <c r="P37" s="50">
        <v>9.25</v>
      </c>
      <c r="Q37" s="10">
        <f>20*Таблица1[[#This Row],[теория]]/45.5</f>
        <v>4.0659340659340657</v>
      </c>
      <c r="R37" s="50"/>
      <c r="S37" s="10">
        <v>0</v>
      </c>
      <c r="T37" s="53"/>
      <c r="U37" s="46">
        <f>40*Таблица1[[#This Row],[гимнастика]]/20</f>
        <v>0</v>
      </c>
    </row>
    <row r="38" spans="1:21" ht="25.5" x14ac:dyDescent="0.25">
      <c r="A38" s="6">
        <v>33</v>
      </c>
      <c r="B38" s="6" t="s">
        <v>251</v>
      </c>
      <c r="C38" s="51" t="s">
        <v>18</v>
      </c>
      <c r="D38" s="14" t="s">
        <v>49</v>
      </c>
      <c r="E38" s="40" t="s">
        <v>208</v>
      </c>
      <c r="F38" s="40" t="s">
        <v>209</v>
      </c>
      <c r="G38" s="40" t="s">
        <v>210</v>
      </c>
      <c r="H38" s="16" t="s">
        <v>23</v>
      </c>
      <c r="I38" s="55">
        <v>39046</v>
      </c>
      <c r="J38" s="17" t="s">
        <v>55</v>
      </c>
      <c r="K38" s="17" t="s">
        <v>56</v>
      </c>
      <c r="L38" s="17" t="s">
        <v>117</v>
      </c>
      <c r="M38" s="41">
        <v>10</v>
      </c>
      <c r="N38" s="49"/>
      <c r="O38" s="46">
        <f>Таблица1[[#This Row],[зачётный балл  max.20]]+Таблица1[[#This Row],[зачётный балл max.40]]+Таблица1[[#This Row],[зачётный балл  max.40]]</f>
        <v>3.7362637362637363</v>
      </c>
      <c r="P38" s="50">
        <v>8.5</v>
      </c>
      <c r="Q38" s="10">
        <f>20*Таблица1[[#This Row],[теория]]/45.5</f>
        <v>3.7362637362637363</v>
      </c>
      <c r="R38" s="50"/>
      <c r="S38" s="10">
        <v>0</v>
      </c>
      <c r="T38" s="53"/>
      <c r="U38" s="46">
        <f>40*Таблица1[[#This Row],[гимнастика]]/20</f>
        <v>0</v>
      </c>
    </row>
  </sheetData>
  <sortState ref="D6:M30">
    <sortCondition ref="E6:E30"/>
  </sortState>
  <mergeCells count="3">
    <mergeCell ref="E1:F1"/>
    <mergeCell ref="E3:F3"/>
    <mergeCell ref="E4:F4"/>
  </mergeCells>
  <dataValidations count="3">
    <dataValidation type="list" allowBlank="1" showInputMessage="1" showErrorMessage="1" sqref="H6:H38">
      <formula1>пол</formula1>
    </dataValidation>
    <dataValidation type="list" allowBlank="1" showInputMessage="1" showErrorMessage="1" sqref="J6:J38">
      <formula1>гражданство</formula1>
    </dataValidation>
    <dataValidation type="list" allowBlank="1" showInputMessage="1" showErrorMessage="1" sqref="M6:M38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девушки</vt:lpstr>
      <vt:lpstr>юноши</vt:lpstr>
      <vt:lpstr>юноши!Заголовки_для_печати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2021-02-12T15:10:49Z</cp:lastPrinted>
  <dcterms:created xsi:type="dcterms:W3CDTF">2014-12-24T12:13:51Z</dcterms:created>
  <dcterms:modified xsi:type="dcterms:W3CDTF">2023-02-14T07:32:45Z</dcterms:modified>
</cp:coreProperties>
</file>