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!Олимпиада\2023\"/>
    </mc:Choice>
  </mc:AlternateContent>
  <bookViews>
    <workbookView xWindow="0" yWindow="0" windowWidth="24750" windowHeight="12330"/>
  </bookViews>
  <sheets>
    <sheet name="9 класс" sheetId="2" r:id="rId1"/>
    <sheet name="10 класс" sheetId="1" r:id="rId2"/>
    <sheet name="11 класс" sheetId="3" r:id="rId3"/>
  </sheets>
  <externalReferences>
    <externalReference r:id="rId4"/>
    <externalReference r:id="rId5"/>
  </externalReferences>
  <definedNames>
    <definedName name="_xlnm._FilterDatabase" localSheetId="2" hidden="1">'11 класс'!$A$5:$M$5</definedName>
    <definedName name="klass" localSheetId="1">[1]Класс!$A$1:$A$4</definedName>
    <definedName name="klass" localSheetId="2">[1]Класс!$A$1:$A$4</definedName>
    <definedName name="klass" localSheetId="0">[1]Класс!$A$1:$A$4</definedName>
    <definedName name="pol" localSheetId="1">[1]пол!$A$1:$A$2</definedName>
    <definedName name="pol" localSheetId="2">[1]пол!$A$1:$A$2</definedName>
    <definedName name="pol" localSheetId="0">[1]пол!$A$1:$A$2</definedName>
    <definedName name="гражданство">[2]гражданство!$A$1:$A$2</definedName>
    <definedName name="_xlnm.Print_Titles" localSheetId="1">'10 класс'!$A:$G,'10 класс'!#REF!</definedName>
    <definedName name="_xlnm.Print_Titles" localSheetId="2">'11 класс'!$A:$F,'11 класс'!$5:$5</definedName>
    <definedName name="_xlnm.Print_Titles" localSheetId="0">'9 класс'!$A:$F,'9 класс'!#REF!</definedName>
    <definedName name="класс">[2]Класс!$A$1:$A$4</definedName>
    <definedName name="пол">[2]пол!$A$1:$A$2</definedName>
    <definedName name="уровень">'[2]Уровень(класс)'!$A$1:$A$5</definedName>
  </definedNames>
  <calcPr calcId="162913"/>
</workbook>
</file>

<file path=xl/calcChain.xml><?xml version="1.0" encoding="utf-8"?>
<calcChain xmlns="http://schemas.openxmlformats.org/spreadsheetml/2006/main">
  <c r="P8" i="2" l="1"/>
  <c r="P7" i="3"/>
  <c r="P8" i="3"/>
  <c r="P9" i="3"/>
  <c r="P10" i="3"/>
  <c r="P11" i="3"/>
  <c r="P12" i="3"/>
  <c r="P13" i="3"/>
  <c r="P14" i="3"/>
  <c r="P15" i="3"/>
  <c r="P16" i="3"/>
  <c r="P21" i="3"/>
  <c r="P17" i="3"/>
  <c r="P18" i="3"/>
  <c r="P22" i="3"/>
  <c r="P23" i="3"/>
  <c r="P24" i="3"/>
  <c r="P19" i="3"/>
  <c r="P20" i="3"/>
  <c r="P26" i="3"/>
  <c r="P27" i="3"/>
  <c r="P25" i="3"/>
  <c r="P29" i="3"/>
  <c r="P28" i="3"/>
  <c r="P34" i="3"/>
  <c r="P30" i="3"/>
  <c r="P32" i="3"/>
  <c r="P31" i="3"/>
  <c r="P35" i="3"/>
  <c r="P33" i="3"/>
  <c r="P36" i="3"/>
  <c r="P39" i="3"/>
  <c r="P37" i="3"/>
  <c r="P38" i="3"/>
  <c r="P41" i="3"/>
  <c r="P42" i="3"/>
  <c r="P44" i="3"/>
  <c r="P40" i="3"/>
  <c r="P46" i="3"/>
  <c r="P45" i="3"/>
  <c r="P43" i="3"/>
  <c r="P47" i="3"/>
  <c r="P48" i="3"/>
  <c r="P6" i="3"/>
  <c r="P6" i="1"/>
  <c r="P8" i="1"/>
  <c r="P12" i="1"/>
  <c r="P11" i="1"/>
  <c r="P9" i="1"/>
  <c r="P10" i="1"/>
  <c r="P13" i="1"/>
  <c r="P18" i="1"/>
  <c r="P14" i="1"/>
  <c r="P15" i="1"/>
  <c r="P16" i="1"/>
  <c r="P17" i="1"/>
  <c r="P21" i="1"/>
  <c r="P24" i="1"/>
  <c r="P19" i="1"/>
  <c r="P23" i="1"/>
  <c r="P20" i="1"/>
  <c r="P22" i="1"/>
  <c r="P25" i="1"/>
  <c r="P26" i="1"/>
  <c r="P27" i="1"/>
  <c r="P28" i="1"/>
  <c r="P30" i="1"/>
  <c r="P29" i="1"/>
  <c r="P34" i="1"/>
  <c r="P31" i="1"/>
  <c r="P32" i="1"/>
  <c r="P33" i="1"/>
  <c r="P7" i="1"/>
  <c r="P7" i="2"/>
  <c r="P10" i="2"/>
  <c r="P23" i="2"/>
  <c r="P17" i="2"/>
  <c r="P18" i="2"/>
  <c r="P9" i="2"/>
  <c r="P13" i="2"/>
  <c r="P11" i="2"/>
  <c r="P16" i="2"/>
  <c r="P19" i="2"/>
  <c r="P32" i="2"/>
  <c r="P12" i="2"/>
  <c r="P21" i="2"/>
  <c r="P15" i="2"/>
  <c r="P22" i="2"/>
  <c r="P20" i="2"/>
  <c r="P14" i="2"/>
  <c r="P26" i="2"/>
  <c r="P28" i="2"/>
  <c r="P24" i="2"/>
  <c r="P27" i="2"/>
  <c r="P29" i="2"/>
  <c r="P30" i="2"/>
  <c r="P25" i="2"/>
  <c r="P31" i="2"/>
  <c r="P33" i="2"/>
  <c r="P6" i="2"/>
  <c r="U8" i="3" l="1"/>
  <c r="T8" i="3" s="1"/>
  <c r="O8" i="3" s="1"/>
  <c r="U28" i="2" l="1"/>
  <c r="T28" i="2" s="1"/>
  <c r="O28" i="2" s="1"/>
  <c r="U16" i="2"/>
  <c r="T16" i="2" s="1"/>
  <c r="O16" i="2" s="1"/>
  <c r="U24" i="2"/>
  <c r="T24" i="2" s="1"/>
  <c r="O24" i="2" s="1"/>
  <c r="U14" i="2"/>
  <c r="T14" i="2" s="1"/>
  <c r="O14" i="2" s="1"/>
  <c r="U26" i="2"/>
  <c r="T26" i="2" s="1"/>
  <c r="O26" i="2" s="1"/>
  <c r="U9" i="2"/>
  <c r="T9" i="2" s="1"/>
  <c r="O9" i="2" s="1"/>
  <c r="U25" i="2"/>
  <c r="T25" i="2" s="1"/>
  <c r="O25" i="2" s="1"/>
  <c r="U17" i="2"/>
  <c r="T17" i="2" s="1"/>
  <c r="O17" i="2" s="1"/>
  <c r="U33" i="2"/>
  <c r="T33" i="2" s="1"/>
  <c r="O33" i="2" s="1"/>
  <c r="U27" i="2"/>
  <c r="T27" i="2" s="1"/>
  <c r="O27" i="2" s="1"/>
  <c r="U15" i="2"/>
  <c r="T15" i="2" s="1"/>
  <c r="O15" i="2" s="1"/>
  <c r="U12" i="2"/>
  <c r="T12" i="2" s="1"/>
  <c r="O12" i="2" s="1"/>
  <c r="U29" i="2"/>
  <c r="T29" i="2" s="1"/>
  <c r="O29" i="2" s="1"/>
  <c r="U31" i="2"/>
  <c r="T31" i="2" s="1"/>
  <c r="O31" i="2" s="1"/>
  <c r="U10" i="2"/>
  <c r="T10" i="2" s="1"/>
  <c r="O10" i="2" s="1"/>
  <c r="U13" i="2"/>
  <c r="T13" i="2" s="1"/>
  <c r="O13" i="2" s="1"/>
  <c r="U7" i="2"/>
  <c r="T7" i="2" s="1"/>
  <c r="O7" i="2" s="1"/>
  <c r="U23" i="2"/>
  <c r="T23" i="2" s="1"/>
  <c r="O23" i="2" s="1"/>
  <c r="U8" i="2"/>
  <c r="T8" i="2" s="1"/>
  <c r="O8" i="2" s="1"/>
  <c r="U30" i="2"/>
  <c r="T30" i="2" s="1"/>
  <c r="O30" i="2" s="1"/>
  <c r="U22" i="2"/>
  <c r="T22" i="2" s="1"/>
  <c r="O22" i="2" s="1"/>
  <c r="U32" i="2"/>
  <c r="T32" i="2" s="1"/>
  <c r="O32" i="2" s="1"/>
  <c r="U18" i="2"/>
  <c r="T18" i="2" s="1"/>
  <c r="O18" i="2" s="1"/>
  <c r="U20" i="2"/>
  <c r="T20" i="2" s="1"/>
  <c r="O20" i="2" s="1"/>
  <c r="U19" i="2"/>
  <c r="T19" i="2" s="1"/>
  <c r="O19" i="2" s="1"/>
  <c r="U21" i="2"/>
  <c r="T21" i="2" s="1"/>
  <c r="O21" i="2" s="1"/>
  <c r="U11" i="2"/>
  <c r="T11" i="2" s="1"/>
  <c r="O11" i="2" s="1"/>
  <c r="U6" i="2"/>
  <c r="T6" i="2" s="1"/>
  <c r="O6" i="2" s="1"/>
  <c r="U33" i="1"/>
  <c r="T33" i="1" s="1"/>
  <c r="O33" i="1" s="1"/>
  <c r="U31" i="1"/>
  <c r="T31" i="1" s="1"/>
  <c r="O31" i="1" s="1"/>
  <c r="U30" i="1"/>
  <c r="T30" i="1" s="1"/>
  <c r="O30" i="1" s="1"/>
  <c r="U34" i="1"/>
  <c r="T34" i="1" s="1"/>
  <c r="O34" i="1" s="1"/>
  <c r="U14" i="1"/>
  <c r="T14" i="1" s="1"/>
  <c r="O14" i="1" s="1"/>
  <c r="U6" i="1"/>
  <c r="T6" i="1" s="1"/>
  <c r="O6" i="1" s="1"/>
  <c r="U26" i="1"/>
  <c r="T26" i="1" s="1"/>
  <c r="O26" i="1" s="1"/>
  <c r="U17" i="1"/>
  <c r="T17" i="1" s="1"/>
  <c r="O17" i="1" s="1"/>
  <c r="U27" i="1"/>
  <c r="T27" i="1" s="1"/>
  <c r="O27" i="1" s="1"/>
  <c r="U12" i="1"/>
  <c r="T12" i="1" s="1"/>
  <c r="O12" i="1" s="1"/>
  <c r="U21" i="1"/>
  <c r="T21" i="1" s="1"/>
  <c r="O21" i="1" s="1"/>
  <c r="U7" i="1"/>
  <c r="T7" i="1" s="1"/>
  <c r="O7" i="1" s="1"/>
  <c r="U8" i="1"/>
  <c r="T8" i="1" s="1"/>
  <c r="O8" i="1" s="1"/>
  <c r="U9" i="1"/>
  <c r="T9" i="1" s="1"/>
  <c r="O9" i="1" s="1"/>
  <c r="U32" i="1"/>
  <c r="T32" i="1" s="1"/>
  <c r="O32" i="1" s="1"/>
  <c r="U22" i="1"/>
  <c r="T22" i="1" s="1"/>
  <c r="O22" i="1" s="1"/>
  <c r="U24" i="1"/>
  <c r="T24" i="1" s="1"/>
  <c r="O24" i="1" s="1"/>
  <c r="U18" i="1"/>
  <c r="T18" i="1" s="1"/>
  <c r="O18" i="1" s="1"/>
  <c r="U25" i="1"/>
  <c r="T25" i="1" s="1"/>
  <c r="O25" i="1" s="1"/>
  <c r="U10" i="1"/>
  <c r="T10" i="1" s="1"/>
  <c r="O10" i="1" s="1"/>
  <c r="U23" i="1"/>
  <c r="T23" i="1" s="1"/>
  <c r="O23" i="1" s="1"/>
  <c r="U11" i="1"/>
  <c r="T11" i="1" s="1"/>
  <c r="O11" i="1" s="1"/>
  <c r="U16" i="1"/>
  <c r="T16" i="1" s="1"/>
  <c r="O16" i="1" s="1"/>
  <c r="U28" i="1"/>
  <c r="T28" i="1" s="1"/>
  <c r="O28" i="1" s="1"/>
  <c r="U29" i="1"/>
  <c r="T29" i="1" s="1"/>
  <c r="O29" i="1" s="1"/>
  <c r="U20" i="1"/>
  <c r="T20" i="1" s="1"/>
  <c r="O20" i="1" s="1"/>
  <c r="U19" i="1"/>
  <c r="T19" i="1" s="1"/>
  <c r="O19" i="1" s="1"/>
  <c r="U13" i="1"/>
  <c r="T13" i="1" s="1"/>
  <c r="O13" i="1" s="1"/>
  <c r="U15" i="1"/>
  <c r="T15" i="1" s="1"/>
  <c r="O15" i="1" s="1"/>
  <c r="U26" i="3" l="1"/>
  <c r="T26" i="3" s="1"/>
  <c r="O26" i="3" s="1"/>
  <c r="U39" i="3"/>
  <c r="T39" i="3" s="1"/>
  <c r="O39" i="3" s="1"/>
  <c r="U13" i="3"/>
  <c r="T13" i="3" s="1"/>
  <c r="O13" i="3" s="1"/>
  <c r="U17" i="3"/>
  <c r="T17" i="3" s="1"/>
  <c r="O17" i="3" s="1"/>
  <c r="U10" i="3"/>
  <c r="T10" i="3" s="1"/>
  <c r="O10" i="3" s="1"/>
  <c r="U25" i="3"/>
  <c r="T25" i="3" s="1"/>
  <c r="O25" i="3" s="1"/>
  <c r="U19" i="3"/>
  <c r="T19" i="3" s="1"/>
  <c r="O19" i="3" s="1"/>
  <c r="U40" i="3"/>
  <c r="T40" i="3" s="1"/>
  <c r="O40" i="3" s="1"/>
  <c r="U6" i="3"/>
  <c r="T6" i="3" s="1"/>
  <c r="O6" i="3" s="1"/>
  <c r="U28" i="3"/>
  <c r="T28" i="3" s="1"/>
  <c r="O28" i="3" s="1"/>
  <c r="U36" i="3"/>
  <c r="T36" i="3" s="1"/>
  <c r="O36" i="3" s="1"/>
  <c r="U32" i="3"/>
  <c r="T32" i="3" s="1"/>
  <c r="O32" i="3" s="1"/>
  <c r="U30" i="3"/>
  <c r="T30" i="3" s="1"/>
  <c r="O30" i="3" s="1"/>
  <c r="U29" i="3"/>
  <c r="T29" i="3" s="1"/>
  <c r="O29" i="3" s="1"/>
  <c r="U43" i="3"/>
  <c r="T43" i="3" s="1"/>
  <c r="O43" i="3" s="1"/>
  <c r="U38" i="3"/>
  <c r="T38" i="3" s="1"/>
  <c r="O38" i="3" s="1"/>
  <c r="U23" i="3"/>
  <c r="T23" i="3" s="1"/>
  <c r="O23" i="3" s="1"/>
  <c r="U45" i="3"/>
  <c r="T45" i="3" s="1"/>
  <c r="O45" i="3" s="1"/>
  <c r="U14" i="3"/>
  <c r="T14" i="3" s="1"/>
  <c r="O14" i="3" s="1"/>
  <c r="U24" i="3"/>
  <c r="T24" i="3" s="1"/>
  <c r="O24" i="3" s="1"/>
  <c r="U31" i="3"/>
  <c r="T31" i="3" s="1"/>
  <c r="O31" i="3" s="1"/>
  <c r="U47" i="3"/>
  <c r="T47" i="3" s="1"/>
  <c r="O47" i="3" s="1"/>
  <c r="U27" i="3"/>
  <c r="T27" i="3" s="1"/>
  <c r="O27" i="3" s="1"/>
  <c r="U9" i="3"/>
  <c r="T9" i="3" s="1"/>
  <c r="O9" i="3" s="1"/>
  <c r="U12" i="3"/>
  <c r="T12" i="3" s="1"/>
  <c r="O12" i="3" s="1"/>
  <c r="U46" i="3"/>
  <c r="T46" i="3" s="1"/>
  <c r="O46" i="3" s="1"/>
  <c r="U35" i="3"/>
  <c r="T35" i="3" s="1"/>
  <c r="O35" i="3" s="1"/>
  <c r="U34" i="3"/>
  <c r="T34" i="3" s="1"/>
  <c r="O34" i="3" s="1"/>
  <c r="U33" i="3"/>
  <c r="T33" i="3" s="1"/>
  <c r="O33" i="3" s="1"/>
  <c r="U21" i="3"/>
  <c r="T21" i="3" s="1"/>
  <c r="O21" i="3" s="1"/>
  <c r="U16" i="3"/>
  <c r="T16" i="3" s="1"/>
  <c r="O16" i="3" s="1"/>
  <c r="U37" i="3"/>
  <c r="T37" i="3" s="1"/>
  <c r="O37" i="3" s="1"/>
  <c r="U20" i="3"/>
  <c r="T20" i="3" s="1"/>
  <c r="O20" i="3" s="1"/>
  <c r="U11" i="3"/>
  <c r="T11" i="3" s="1"/>
  <c r="O11" i="3" s="1"/>
  <c r="U7" i="3"/>
  <c r="T7" i="3" s="1"/>
  <c r="O7" i="3" s="1"/>
  <c r="U44" i="3"/>
  <c r="T44" i="3" s="1"/>
  <c r="O44" i="3" s="1"/>
  <c r="U42" i="3"/>
  <c r="T42" i="3" s="1"/>
  <c r="O42" i="3" s="1"/>
  <c r="U15" i="3"/>
  <c r="T15" i="3" s="1"/>
  <c r="O15" i="3" s="1"/>
  <c r="U18" i="3"/>
  <c r="T18" i="3" s="1"/>
  <c r="O18" i="3" s="1"/>
  <c r="U41" i="3"/>
  <c r="T41" i="3" s="1"/>
  <c r="O41" i="3" s="1"/>
  <c r="U48" i="3"/>
  <c r="T48" i="3" s="1"/>
  <c r="O48" i="3" s="1"/>
  <c r="U22" i="3"/>
  <c r="T22" i="3" s="1"/>
  <c r="O22" i="3" s="1"/>
</calcChain>
</file>

<file path=xl/sharedStrings.xml><?xml version="1.0" encoding="utf-8"?>
<sst xmlns="http://schemas.openxmlformats.org/spreadsheetml/2006/main" count="1145" uniqueCount="461">
  <si>
    <t>Статус участника (победитель, призер, участник)</t>
  </si>
  <si>
    <t>Класс
обучения</t>
  </si>
  <si>
    <t>Полное название ОУ</t>
  </si>
  <si>
    <t>Ограниченные возможности здоровья (имеются/не имеются)</t>
  </si>
  <si>
    <t>Гражданство</t>
  </si>
  <si>
    <t>Пол</t>
  </si>
  <si>
    <t>Дата рождения</t>
  </si>
  <si>
    <t>Отчество</t>
  </si>
  <si>
    <t>Имя</t>
  </si>
  <si>
    <t>Фамилия</t>
  </si>
  <si>
    <t>Муниципалитет</t>
  </si>
  <si>
    <t>№</t>
  </si>
  <si>
    <t>Дата проведения:</t>
  </si>
  <si>
    <t>Класс:</t>
  </si>
  <si>
    <t>Предмет:</t>
  </si>
  <si>
    <t>Новгородская область</t>
  </si>
  <si>
    <t>Регион:</t>
  </si>
  <si>
    <t>9 класс</t>
  </si>
  <si>
    <t>10 класс</t>
  </si>
  <si>
    <t>11 класс</t>
  </si>
  <si>
    <t>Великий Новгород</t>
  </si>
  <si>
    <t>Старорусский</t>
  </si>
  <si>
    <t>Окуловский</t>
  </si>
  <si>
    <t>Боровичский</t>
  </si>
  <si>
    <t>Хвойнинский</t>
  </si>
  <si>
    <t>жен.</t>
  </si>
  <si>
    <t>Екатерина</t>
  </si>
  <si>
    <t>муж.</t>
  </si>
  <si>
    <t>Сергеевна</t>
  </si>
  <si>
    <t>Александровна</t>
  </si>
  <si>
    <t>Владимировна</t>
  </si>
  <si>
    <t>Анастасия</t>
  </si>
  <si>
    <t>Анна</t>
  </si>
  <si>
    <t>Александрович</t>
  </si>
  <si>
    <t>Виктория</t>
  </si>
  <si>
    <t>Андреевна</t>
  </si>
  <si>
    <t>Дарья</t>
  </si>
  <si>
    <t>Ксения</t>
  </si>
  <si>
    <t>Игоревна</t>
  </si>
  <si>
    <t>Сергеевич</t>
  </si>
  <si>
    <t>Даниил</t>
  </si>
  <si>
    <t>Софья</t>
  </si>
  <si>
    <t>Николаевна</t>
  </si>
  <si>
    <t>Алексеевич</t>
  </si>
  <si>
    <t>Чудовский</t>
  </si>
  <si>
    <t>Юрьевна</t>
  </si>
  <si>
    <t>Новгородский</t>
  </si>
  <si>
    <t>Александрова</t>
  </si>
  <si>
    <t>Алексеевна</t>
  </si>
  <si>
    <t>Романовна</t>
  </si>
  <si>
    <t>Мошенской</t>
  </si>
  <si>
    <t>Олеговна</t>
  </si>
  <si>
    <t>Полина</t>
  </si>
  <si>
    <t>Елизавета</t>
  </si>
  <si>
    <t>Валдайский</t>
  </si>
  <si>
    <t>Александра</t>
  </si>
  <si>
    <t>Евгеньевич</t>
  </si>
  <si>
    <t>Демянский</t>
  </si>
  <si>
    <t>Маловишерский</t>
  </si>
  <si>
    <t>Вероника</t>
  </si>
  <si>
    <t>Обществознание</t>
  </si>
  <si>
    <t>Александр</t>
  </si>
  <si>
    <t>Максимова</t>
  </si>
  <si>
    <t>Михайлова</t>
  </si>
  <si>
    <t>Илья</t>
  </si>
  <si>
    <t>Семенова</t>
  </si>
  <si>
    <t>София</t>
  </si>
  <si>
    <t>Владимирович</t>
  </si>
  <si>
    <t>Владислав</t>
  </si>
  <si>
    <t>Андреевич</t>
  </si>
  <si>
    <t>Российская Федерация</t>
  </si>
  <si>
    <t>не имеются</t>
  </si>
  <si>
    <t>Иван</t>
  </si>
  <si>
    <t>Мария</t>
  </si>
  <si>
    <t>Дмитриевна</t>
  </si>
  <si>
    <t>Ивановна</t>
  </si>
  <si>
    <t>Роман</t>
  </si>
  <si>
    <t>Елена</t>
  </si>
  <si>
    <t>Денисовна</t>
  </si>
  <si>
    <t>Эвелина</t>
  </si>
  <si>
    <t>Соловьев</t>
  </si>
  <si>
    <t>Муниципальное автономное общеобразовательное учреждение «Средняя общеобразовательная школа № 8 с углубленным изучением математики»</t>
  </si>
  <si>
    <t>Муниципальное автономное общеобразовательное учреждение "Гимназия" г. Старая Русса</t>
  </si>
  <si>
    <t>Муниципальное автономное общеобразовательное учреждение средняя школа № 1 им. А.М. Денисова п. Хвойная</t>
  </si>
  <si>
    <t>Муниципальное автономное общеобразовательное учреждение «Средняя школа № 5 с углубленным изучением химии и биологии» г. Старая Русса</t>
  </si>
  <si>
    <t>Муниципальное автономное общеобразовательное учреждение "Гимназия № 2"</t>
  </si>
  <si>
    <t>Муниципальное автономное общеобразовательное учреждение «Средняя школа № 2 им. Е.А. Горюнова п. Хвойная»</t>
  </si>
  <si>
    <t>Муниципальное автономное общеобразовательное учреждение «Лычковская средняя школа имени Героя Советского Союза Стружкина И.В.»</t>
  </si>
  <si>
    <t>Муниципальное автономное общеобразовательное учреждение "Первая университетская гимназия имени академика В.В. Сороки"</t>
  </si>
  <si>
    <t>Муниципальное автономное общеобразовательное учреждение «Средняя школа п. Юбилейный»</t>
  </si>
  <si>
    <t>Муниципальное автономное общеобразовательное учреждение «Чечулинская средняя общеобразовательная школа»</t>
  </si>
  <si>
    <t>Максимовна</t>
  </si>
  <si>
    <t>Кирилл</t>
  </si>
  <si>
    <t>Диана</t>
  </si>
  <si>
    <t>Витальевна</t>
  </si>
  <si>
    <t>Муниципальное автономное общеобразовательное учреждение «Средняя общеобразовательная школа №2 им. Ф.М. Достоевского с углубленным изучением английского языка» г. Старая Русса Новгородской области</t>
  </si>
  <si>
    <t>Муниципальное автономное общеобразовательное учреждение "Гимназия № 4 имени Героя Советского Союза Почетного гражданина Новгорода И. А. Каберова”</t>
  </si>
  <si>
    <t>муниципальное автономное общеобразовательное учреждение «Гимназия» г.Валдай</t>
  </si>
  <si>
    <t>муниципальное автономное общеобразовательное  учреждение "Средняя школа № 1 г.Окуловка"</t>
  </si>
  <si>
    <t>Муниципальное  автономное общеобразовательное учреждение «Гимназия «Логос»</t>
  </si>
  <si>
    <t>Муниципальное автономное общеобразовательное учреждение «Средняя общеобразовательная школа № 8 с углубленным изучением математики и английского языка»</t>
  </si>
  <si>
    <t>Муниципальное автономное общеобразовательное учреждение «Средняя общеобразовательная школа № 1» г.Боровичи</t>
  </si>
  <si>
    <t>муниципальное автономное общеобразовательное учреждение «Средняя школа № 2 г. Валдай»</t>
  </si>
  <si>
    <t>Надежда</t>
  </si>
  <si>
    <t>Муниципальное автономное общеобразовательное учреждение "Гимназия "Исток"</t>
  </si>
  <si>
    <t>Муниципальное автономное  общеобразовательное учреждение «Средняя общеобразовательная школа № 9»</t>
  </si>
  <si>
    <t>Муниципальное автономное общеобразовательное учреждение «Средняя общеобразовательная школа № 7»</t>
  </si>
  <si>
    <t>1тур 1часть</t>
  </si>
  <si>
    <t>1 тур 2 часть</t>
  </si>
  <si>
    <t>Муниципальное бюджетное общеобразовательное учреждение "Лицей-интернат"</t>
  </si>
  <si>
    <t>Арина</t>
  </si>
  <si>
    <t>Муниципальное автономное общеобразовательное учреждение «Панковская средняя общеобразовательная школа»</t>
  </si>
  <si>
    <t>Крестецкий</t>
  </si>
  <si>
    <t xml:space="preserve">Муниципальное автономное общеобразовательное учреждение  «Средняя общеобразовательная школа № 2» </t>
  </si>
  <si>
    <t>Муниципальное автономное общеобразовательное учреждение "Гимназия "Новоскул"</t>
  </si>
  <si>
    <t>Павловна</t>
  </si>
  <si>
    <t>Шимский</t>
  </si>
  <si>
    <t>Муниципальное автономное общеобразовательное учреждение «Средняя общеобразовательная школа» п. Шимск имени Героя Советского Союза А.И. Горева</t>
  </si>
  <si>
    <t>Степанова</t>
  </si>
  <si>
    <t>Валерия</t>
  </si>
  <si>
    <t xml:space="preserve">Иванова </t>
  </si>
  <si>
    <t>Ильинична</t>
  </si>
  <si>
    <t>муниципальное автономное общеобразовательное учреждение «Средняя школа № 4» г. Малая Вишера</t>
  </si>
  <si>
    <t>Данил</t>
  </si>
  <si>
    <t>Муниципальное автономное общеобразовательное учреждение Чудовского муниципального района «Средняя общеобразовательная школа № 4»</t>
  </si>
  <si>
    <t>Михаил</t>
  </si>
  <si>
    <t>Милана</t>
  </si>
  <si>
    <t>Иванова</t>
  </si>
  <si>
    <t>Карина</t>
  </si>
  <si>
    <t>Маткаримовна</t>
  </si>
  <si>
    <t>Никитин</t>
  </si>
  <si>
    <t>Николай</t>
  </si>
  <si>
    <t>Муниципальное автономное общеобразовательное учреждение "Средняя общеобразовательная школа-комплекс № 33 имени генерал-полковника Ивана Терентьевича Коровникова"</t>
  </si>
  <si>
    <t>Муниципальное автономное общеобразовательное учреждение  "Средняя общеобразовательная школа № 22 "</t>
  </si>
  <si>
    <t>Дмитриевич</t>
  </si>
  <si>
    <t>Юлия</t>
  </si>
  <si>
    <t>Иванович</t>
  </si>
  <si>
    <t>Место проведения олимпиады</t>
  </si>
  <si>
    <t>Евгеньевна</t>
  </si>
  <si>
    <t>Павлович</t>
  </si>
  <si>
    <t>Шифр</t>
  </si>
  <si>
    <t>Статус участника (победитель, призер, участник)2</t>
  </si>
  <si>
    <t>1тур 1часть2</t>
  </si>
  <si>
    <t>1 тур 2 часть3</t>
  </si>
  <si>
    <t>1 тур</t>
  </si>
  <si>
    <t>2 тур</t>
  </si>
  <si>
    <t>Лилия</t>
  </si>
  <si>
    <t>Васильев</t>
  </si>
  <si>
    <t>Ангелина</t>
  </si>
  <si>
    <t>Егор</t>
  </si>
  <si>
    <t>Муниципальное автономное общеобразовательное учреждение «Средняя школа с. Анциферово»</t>
  </si>
  <si>
    <t xml:space="preserve">Величканич </t>
  </si>
  <si>
    <t>Конышев</t>
  </si>
  <si>
    <t>Муниципальное автономное общеобразовательное учреждение «Сырковская средняя общеобразовательная школа»</t>
  </si>
  <si>
    <t>Муниципальное автономное общеобразовательное учреждение «Средняя школа № 1»</t>
  </si>
  <si>
    <t>Гаврилов</t>
  </si>
  <si>
    <t>Вердин</t>
  </si>
  <si>
    <t>Душкин</t>
  </si>
  <si>
    <t>Геннадьевна</t>
  </si>
  <si>
    <t>Лаговская</t>
  </si>
  <si>
    <t>Антоновна</t>
  </si>
  <si>
    <t>Назарова</t>
  </si>
  <si>
    <t>Муниципальное  автономное общеобразовательное учреждение «Средняя общеобразовательная школа» с. Грузино</t>
  </si>
  <si>
    <t>Сапожников</t>
  </si>
  <si>
    <t>Еремей</t>
  </si>
  <si>
    <t xml:space="preserve">Соколова </t>
  </si>
  <si>
    <t>Щукин</t>
  </si>
  <si>
    <t>Юрий</t>
  </si>
  <si>
    <t>Тихомирова</t>
  </si>
  <si>
    <t>Токмина</t>
  </si>
  <si>
    <t>Трофимова</t>
  </si>
  <si>
    <t>Викторовна</t>
  </si>
  <si>
    <t>Ярослав</t>
  </si>
  <si>
    <t>Игоревич</t>
  </si>
  <si>
    <t>Маргарита</t>
  </si>
  <si>
    <t xml:space="preserve">Дарья </t>
  </si>
  <si>
    <t xml:space="preserve">Алина </t>
  </si>
  <si>
    <t>Муниципальное автономное общеобразовательное  учреждение "Средняя школа № 3 г.Окуловка"</t>
  </si>
  <si>
    <t>Андреева</t>
  </si>
  <si>
    <t>Беседа</t>
  </si>
  <si>
    <t>Муниципальное автономное общеобразовательное учреждение "Средняя общеобразовательная школа № 31"</t>
  </si>
  <si>
    <t>Галахов</t>
  </si>
  <si>
    <t>Кадочникова</t>
  </si>
  <si>
    <t>Роговая</t>
  </si>
  <si>
    <t>Муниципальное автономное общеобразовательное учреждение "Средняя общеобразовательная школа № 2 с углубленным изучением английского языка"</t>
  </si>
  <si>
    <t>Телешова</t>
  </si>
  <si>
    <t>Угрюмов</t>
  </si>
  <si>
    <t>Муниципальное автономное общеобразовательное учреждение  «Средняя школа №13 с углубленным изучением предметов»</t>
  </si>
  <si>
    <t>Федосеев</t>
  </si>
  <si>
    <t>Нифонтов</t>
  </si>
  <si>
    <t>Алексей</t>
  </si>
  <si>
    <t>Леонид</t>
  </si>
  <si>
    <t xml:space="preserve">Губернаторова </t>
  </si>
  <si>
    <t>Солецкий</t>
  </si>
  <si>
    <t>Илларионов</t>
  </si>
  <si>
    <t>Витальевич</t>
  </si>
  <si>
    <t>муниципальное автономное общеобразовательное учреждение "Средняя общеобразовательная школа №1 г. Сольцы"</t>
  </si>
  <si>
    <t>Громова</t>
  </si>
  <si>
    <t>Ковальчук</t>
  </si>
  <si>
    <t>12.05.2007</t>
  </si>
  <si>
    <t xml:space="preserve">Рассказова </t>
  </si>
  <si>
    <t>Алиса</t>
  </si>
  <si>
    <t>Пестовский</t>
  </si>
  <si>
    <t>Кожевникова</t>
  </si>
  <si>
    <t>муниципальное автономное общеобразовательное учреждение "Средняя школа № 1 имени Н.И. Кузнецова" г. Пестово</t>
  </si>
  <si>
    <t xml:space="preserve">Блыщик </t>
  </si>
  <si>
    <t>Воронова</t>
  </si>
  <si>
    <t>Ефремова</t>
  </si>
  <si>
    <t>Антонова</t>
  </si>
  <si>
    <t>Архипова</t>
  </si>
  <si>
    <t>Губина</t>
  </si>
  <si>
    <t xml:space="preserve">Зимонина </t>
  </si>
  <si>
    <t>Козлова</t>
  </si>
  <si>
    <t>Злата</t>
  </si>
  <si>
    <t>Платонов</t>
  </si>
  <si>
    <t>Рудакова</t>
  </si>
  <si>
    <t>Сидорова</t>
  </si>
  <si>
    <t xml:space="preserve">Андреевна </t>
  </si>
  <si>
    <t>3, 4 февраля</t>
  </si>
  <si>
    <t>Боровикова</t>
  </si>
  <si>
    <t>Муниципальное автономное общеобразовательное учреждение "Школа № 20 имени Кирилла и Мефодия"</t>
  </si>
  <si>
    <t>Ванина</t>
  </si>
  <si>
    <t xml:space="preserve">Иванов </t>
  </si>
  <si>
    <t>Муниципальное автономное общеобразовательное учреждение  "Средняя общеобразовательная школа № 26 с углублённым изучением химии и биологии"</t>
  </si>
  <si>
    <t>Кирсанова</t>
  </si>
  <si>
    <t>Левицкая</t>
  </si>
  <si>
    <t>Савинова</t>
  </si>
  <si>
    <t>Муниципальное автономное общеобразовательное учреждение "Средняя общеобразовательная школа № 21"</t>
  </si>
  <si>
    <t xml:space="preserve">Стегайлов </t>
  </si>
  <si>
    <t>Шухина</t>
  </si>
  <si>
    <t xml:space="preserve">Васильев </t>
  </si>
  <si>
    <t>Данила</t>
  </si>
  <si>
    <t xml:space="preserve">Жукова </t>
  </si>
  <si>
    <t>Муниципальное автономное общеобразовательное учреждение Пролетарская средняя общеобразовательная школа</t>
  </si>
  <si>
    <t xml:space="preserve">Чиков </t>
  </si>
  <si>
    <t xml:space="preserve">Антон </t>
  </si>
  <si>
    <t>Олегович</t>
  </si>
  <si>
    <t xml:space="preserve">Яковлев </t>
  </si>
  <si>
    <t xml:space="preserve">Вячеслав </t>
  </si>
  <si>
    <t>Бабаян</t>
  </si>
  <si>
    <t>Давидовна</t>
  </si>
  <si>
    <t>Кириллова</t>
  </si>
  <si>
    <t xml:space="preserve">Лаури </t>
  </si>
  <si>
    <t>Пешко</t>
  </si>
  <si>
    <t>Константиновна</t>
  </si>
  <si>
    <t>Дмитриев</t>
  </si>
  <si>
    <t>Вячеславович</t>
  </si>
  <si>
    <t>01.08.2006</t>
  </si>
  <si>
    <t>18.02.2006</t>
  </si>
  <si>
    <t>Бойцова</t>
  </si>
  <si>
    <t>Муниципальное автономное общеобразовательное учреждение «Средняя школа д.Ореховно»</t>
  </si>
  <si>
    <t>Беседина</t>
  </si>
  <si>
    <t>Лика</t>
  </si>
  <si>
    <t xml:space="preserve">Ольховский </t>
  </si>
  <si>
    <t>Анатолий</t>
  </si>
  <si>
    <t>Федоров</t>
  </si>
  <si>
    <t>Парфинский</t>
  </si>
  <si>
    <t>Юлевская</t>
  </si>
  <si>
    <t>Муниципальное автономное общеобразовательное учреждение «Средняя школа п.Парфино»</t>
  </si>
  <si>
    <t>Дядев</t>
  </si>
  <si>
    <t xml:space="preserve">Владислав </t>
  </si>
  <si>
    <t>Артем</t>
  </si>
  <si>
    <t>Эдуардовна</t>
  </si>
  <si>
    <t>Орлов</t>
  </si>
  <si>
    <t>Григорьевич</t>
  </si>
  <si>
    <t>Парфёнов</t>
  </si>
  <si>
    <t>Пешкова</t>
  </si>
  <si>
    <t>Артуровна</t>
  </si>
  <si>
    <t>Родин</t>
  </si>
  <si>
    <t>Сепьев</t>
  </si>
  <si>
    <t>Хорушко</t>
  </si>
  <si>
    <t>Галета</t>
  </si>
  <si>
    <t>Оксана</t>
  </si>
  <si>
    <t>муниципальное автономное общеобразовательное учреждение «Средняя школа д. Бурга</t>
  </si>
  <si>
    <t>Колотов</t>
  </si>
  <si>
    <t xml:space="preserve">Лазарева </t>
  </si>
  <si>
    <t xml:space="preserve">Мокрышева </t>
  </si>
  <si>
    <t xml:space="preserve">Жанна </t>
  </si>
  <si>
    <t xml:space="preserve">Сабреков </t>
  </si>
  <si>
    <t xml:space="preserve"> Александр</t>
  </si>
  <si>
    <t>Дамирович</t>
  </si>
  <si>
    <t>Констанинович</t>
  </si>
  <si>
    <t>Толченов</t>
  </si>
  <si>
    <t>Шандер</t>
  </si>
  <si>
    <t>Эдуард</t>
  </si>
  <si>
    <t>Григорян</t>
  </si>
  <si>
    <t xml:space="preserve"> Ваагнович</t>
  </si>
  <si>
    <t>Минакова</t>
  </si>
  <si>
    <t xml:space="preserve">Васильева </t>
  </si>
  <si>
    <t>Журавлёва</t>
  </si>
  <si>
    <t>Качко</t>
  </si>
  <si>
    <t>Тимофеева</t>
  </si>
  <si>
    <t xml:space="preserve">Ратникова </t>
  </si>
  <si>
    <t>Зуева</t>
  </si>
  <si>
    <t>муниципальное автономное общеобразовательное учреждение "Средняя школа № 2 г. Пестово"</t>
  </si>
  <si>
    <t>Громов</t>
  </si>
  <si>
    <t>Суслова</t>
  </si>
  <si>
    <t>Муниципальное автономное общеобразовательное учреждение «Демянская средняя школа имени Героя Советского Союза А.Н. Дехтяренко»</t>
  </si>
  <si>
    <t xml:space="preserve">Алексеева </t>
  </si>
  <si>
    <t>Водяник</t>
  </si>
  <si>
    <t>Рыбакова</t>
  </si>
  <si>
    <t>Рябова</t>
  </si>
  <si>
    <t>Государственное областное  автономное общеобразовательное учреждение "Гимназия № 3"</t>
  </si>
  <si>
    <t>Государственное областное автономное общеобразовательное учреждение "Гимназия № 3"</t>
  </si>
  <si>
    <t>ОБ-9-1</t>
  </si>
  <si>
    <t>ОБ-9-2</t>
  </si>
  <si>
    <t>ОБ-9-3</t>
  </si>
  <si>
    <t>ОБ-9-4</t>
  </si>
  <si>
    <t>ОБ-9-5</t>
  </si>
  <si>
    <t>ОБ-9-6</t>
  </si>
  <si>
    <t>ОБ-9-7</t>
  </si>
  <si>
    <t>ОБ-9-8</t>
  </si>
  <si>
    <t>ОБ-9-9</t>
  </si>
  <si>
    <t>ОБ-9-10</t>
  </si>
  <si>
    <t>ОБ-9-11</t>
  </si>
  <si>
    <t>ОБ-9-12</t>
  </si>
  <si>
    <t>ОБ-9-14</t>
  </si>
  <si>
    <t>ОБ-10-1</t>
  </si>
  <si>
    <t>ОБ-10-3</t>
  </si>
  <si>
    <t>ОБ-10-4</t>
  </si>
  <si>
    <t>ОБ-10-5</t>
  </si>
  <si>
    <t>ОБ-10-6</t>
  </si>
  <si>
    <t>ОБ-10-8</t>
  </si>
  <si>
    <t>ОБ-10-9</t>
  </si>
  <si>
    <t>ОБ-10-10</t>
  </si>
  <si>
    <t>ОБ-10-11</t>
  </si>
  <si>
    <t>ОБ-10-12</t>
  </si>
  <si>
    <t>ОБ-10-13</t>
  </si>
  <si>
    <t>ОБ-10-15</t>
  </si>
  <si>
    <t>ОБ-10-16</t>
  </si>
  <si>
    <t>ОБ-10-17</t>
  </si>
  <si>
    <t>ОБ-10-2</t>
  </si>
  <si>
    <t>ОБ-10-7</t>
  </si>
  <si>
    <t>ОБ-10-20</t>
  </si>
  <si>
    <t>ОБ-11-1</t>
  </si>
  <si>
    <t>ОБ-11-2</t>
  </si>
  <si>
    <t>ОБ-11-4</t>
  </si>
  <si>
    <t>ОБ-11-5</t>
  </si>
  <si>
    <t>ОБ-11-6</t>
  </si>
  <si>
    <t>ОБ-11-7</t>
  </si>
  <si>
    <t>ОБ-11-8</t>
  </si>
  <si>
    <t>ОБ-11-9</t>
  </si>
  <si>
    <t>ОБ-11-11</t>
  </si>
  <si>
    <t>ОБ-11-12</t>
  </si>
  <si>
    <t>ОБ-11-3</t>
  </si>
  <si>
    <t>ОБ-11-13</t>
  </si>
  <si>
    <t>ОБ-11-14</t>
  </si>
  <si>
    <t>ОБ-11-15</t>
  </si>
  <si>
    <t>ОБ-11-16</t>
  </si>
  <si>
    <t>ОБ-11-17</t>
  </si>
  <si>
    <t>ОБ-11-18</t>
  </si>
  <si>
    <t>ОБ-11-19</t>
  </si>
  <si>
    <t>ОБ-11-20</t>
  </si>
  <si>
    <t>ОБ-11-21</t>
  </si>
  <si>
    <t>ОБ-11-22</t>
  </si>
  <si>
    <t>ОБ-11-23</t>
  </si>
  <si>
    <t>ОБ-11-24</t>
  </si>
  <si>
    <t>ОБ-11-25</t>
  </si>
  <si>
    <t>ОБ-11-28</t>
  </si>
  <si>
    <t>ОБ-11-29</t>
  </si>
  <si>
    <t>ОБ-11-30</t>
  </si>
  <si>
    <t>ОБ-11-32</t>
  </si>
  <si>
    <t>ОБ-11-40</t>
  </si>
  <si>
    <t>ОБ-11-41</t>
  </si>
  <si>
    <t>ОБ-11-42</t>
  </si>
  <si>
    <t>ОБ-11-43</t>
  </si>
  <si>
    <t>ОБ-11-44</t>
  </si>
  <si>
    <t>ОБ-11-45</t>
  </si>
  <si>
    <t>ОБ-11-46</t>
  </si>
  <si>
    <t>ОБ-11-47</t>
  </si>
  <si>
    <t>БО-11-33</t>
  </si>
  <si>
    <t>БО-11-34</t>
  </si>
  <si>
    <t>БО-11-35</t>
  </si>
  <si>
    <t>БО-11-36</t>
  </si>
  <si>
    <t>БО-11-37</t>
  </si>
  <si>
    <t>БО-11-38</t>
  </si>
  <si>
    <t>БО-11-39</t>
  </si>
  <si>
    <t>ОБ-10-30</t>
  </si>
  <si>
    <t>ОБ-10-31</t>
  </si>
  <si>
    <t>ОБ-10-32</t>
  </si>
  <si>
    <t>БО-10-21</t>
  </si>
  <si>
    <t>БО-10-22</t>
  </si>
  <si>
    <t>БО-10-23</t>
  </si>
  <si>
    <t>БО-10-24</t>
  </si>
  <si>
    <t>БО-10-25</t>
  </si>
  <si>
    <t>БО-10-26</t>
  </si>
  <si>
    <t>БО-10-27</t>
  </si>
  <si>
    <t>БО-10-28</t>
  </si>
  <si>
    <t>БО-10-29</t>
  </si>
  <si>
    <t>ОБ-9-22</t>
  </si>
  <si>
    <t>ОБ-9-23</t>
  </si>
  <si>
    <t>ОБ-9-24</t>
  </si>
  <si>
    <t>ОБ-9-25</t>
  </si>
  <si>
    <t>ОБ-9-26</t>
  </si>
  <si>
    <t>ОБ-9-27</t>
  </si>
  <si>
    <t>ОБ-9-28</t>
  </si>
  <si>
    <t>ОБ-9-29</t>
  </si>
  <si>
    <t>БО-9-15</t>
  </si>
  <si>
    <t>БО-9-16</t>
  </si>
  <si>
    <t>БО-9-17</t>
  </si>
  <si>
    <t>БО-9-18</t>
  </si>
  <si>
    <t>БО-9-19</t>
  </si>
  <si>
    <t>БО-9-20</t>
  </si>
  <si>
    <t>БО-9-21</t>
  </si>
  <si>
    <t>15</t>
  </si>
  <si>
    <t>16</t>
  </si>
  <si>
    <t>17</t>
  </si>
  <si>
    <t>Итог 2 тур махс. 100 б.</t>
  </si>
  <si>
    <t>Итог 1 тур махс. 100 б.</t>
  </si>
  <si>
    <t>1 тур итог макс. 33б.</t>
  </si>
  <si>
    <t>2 тур итог макс. 73 б.</t>
  </si>
  <si>
    <t>2 макс.   1 б.</t>
  </si>
  <si>
    <t>1 макс.   5 б.</t>
  </si>
  <si>
    <t>3  макс.          1 б.</t>
  </si>
  <si>
    <t>4 макс.   2 б.</t>
  </si>
  <si>
    <t>5 макс.   5 б.</t>
  </si>
  <si>
    <t>6 макс.   2 б.</t>
  </si>
  <si>
    <t>7 макс.   6 б.</t>
  </si>
  <si>
    <t>8 макс.   10 б.</t>
  </si>
  <si>
    <t>9 макс.  5 б.</t>
  </si>
  <si>
    <t>10 макс.   5 б.</t>
  </si>
  <si>
    <t>11 макс.   10 б.</t>
  </si>
  <si>
    <t>12 макс.   5 б.</t>
  </si>
  <si>
    <t>13 макс.   13 б.</t>
  </si>
  <si>
    <t>14 макс.   3 б.</t>
  </si>
  <si>
    <t>Итог 2 тура макс. 100 б.</t>
  </si>
  <si>
    <t>Итог 1 тура макс. 100 б.</t>
  </si>
  <si>
    <t>2 тур итог макс. 72 б.</t>
  </si>
  <si>
    <t>1 тур итог макс. 33 б.</t>
  </si>
  <si>
    <t>1            макс.           5 б.</t>
  </si>
  <si>
    <t>2 макс.           2 б.</t>
  </si>
  <si>
    <t>3 макс.           3 б.</t>
  </si>
  <si>
    <t>4 макс.           5 б.</t>
  </si>
  <si>
    <t>5 макс.           2 б.</t>
  </si>
  <si>
    <t>6 макс.           5 б.</t>
  </si>
  <si>
    <t>7 макс.           3 б.</t>
  </si>
  <si>
    <t>8 макс.           4 б.</t>
  </si>
  <si>
    <t>9 макс.           5 б.</t>
  </si>
  <si>
    <t>10 макс.           4б.</t>
  </si>
  <si>
    <t>11 макс.           4 б.</t>
  </si>
  <si>
    <t>12 макс.           9 б.</t>
  </si>
  <si>
    <t>13 макс.           2 б.</t>
  </si>
  <si>
    <t>14 макс.           19 б.</t>
  </si>
  <si>
    <t>Итоги 1 тур макс. 100 б.</t>
  </si>
  <si>
    <t>Итоги 2 тур макс. 100 б.</t>
  </si>
  <si>
    <t>2 тур итог макс. 74 б.</t>
  </si>
  <si>
    <t>1 макс. 5 б.</t>
  </si>
  <si>
    <t>2 макс. 2 б.</t>
  </si>
  <si>
    <t>3 макс. 3 б.</t>
  </si>
  <si>
    <t>4 макс. 8 б.</t>
  </si>
  <si>
    <t>5 макс. 2 б.</t>
  </si>
  <si>
    <t>6 макс. 2 б.</t>
  </si>
  <si>
    <t>7 макс. 3 б.</t>
  </si>
  <si>
    <t>8 макс. 4 б.</t>
  </si>
  <si>
    <t>9 макс. 6 б.</t>
  </si>
  <si>
    <t>10 макс. 3 б.</t>
  </si>
  <si>
    <t>11 макс. 1 б.</t>
  </si>
  <si>
    <t>12 макс. 12 б.</t>
  </si>
  <si>
    <t>13 макс. 19 б.</t>
  </si>
  <si>
    <t>14 макс. 4 б.</t>
  </si>
  <si>
    <t>Результат (макс. балл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</si>
</sst>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&quot;.&quot;mm&quot;.&quot;yyyy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1"/>
      <name val="Arial"/>
      <family val="2"/>
      <charset val="204"/>
    </font>
    <font>
      <sz val="11.5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5">
    <xf numFmtId="0" fontId="0" fillId="0" borderId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7" fillId="7" borderId="2" applyNumberFormat="0" applyAlignment="0" applyProtection="0"/>
    <xf numFmtId="0" fontId="8" fillId="21" borderId="3" applyNumberFormat="0" applyAlignment="0" applyProtection="0"/>
    <xf numFmtId="0" fontId="9" fillId="21" borderId="2" applyNumberFormat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7" fillId="0" borderId="0"/>
    <xf numFmtId="0" fontId="18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7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24" borderId="9" applyNumberFormat="0" applyAlignment="0" applyProtection="0"/>
    <xf numFmtId="9" fontId="19" fillId="0" borderId="0" applyFon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9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25" fillId="0" borderId="1" xfId="0" applyFont="1" applyBorder="1"/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/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9" fillId="25" borderId="1" xfId="0" applyFont="1" applyFill="1" applyBorder="1" applyAlignment="1">
      <alignment horizontal="left" vertical="center" wrapText="1"/>
    </xf>
    <xf numFmtId="0" fontId="28" fillId="25" borderId="1" xfId="42" applyFont="1" applyFill="1" applyBorder="1" applyAlignment="1">
      <alignment horizontal="left" vertical="center"/>
    </xf>
    <xf numFmtId="0" fontId="19" fillId="25" borderId="1" xfId="0" applyFont="1" applyFill="1" applyBorder="1" applyAlignment="1">
      <alignment horizontal="center" vertical="center"/>
    </xf>
    <xf numFmtId="14" fontId="19" fillId="25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26" borderId="1" xfId="0" applyFont="1" applyFill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vertical="center"/>
    </xf>
    <xf numFmtId="0" fontId="19" fillId="25" borderId="1" xfId="0" applyFont="1" applyFill="1" applyBorder="1" applyAlignment="1" applyProtection="1">
      <alignment horizontal="center" vertical="center" wrapText="1"/>
      <protection locked="0"/>
    </xf>
    <xf numFmtId="164" fontId="19" fillId="25" borderId="1" xfId="0" applyNumberFormat="1" applyFont="1" applyFill="1" applyBorder="1" applyAlignment="1" applyProtection="1">
      <alignment horizontal="center" vertical="center" wrapText="1"/>
      <protection locked="0"/>
    </xf>
    <xf numFmtId="14" fontId="19" fillId="25" borderId="1" xfId="0" applyNumberFormat="1" applyFont="1" applyFill="1" applyBorder="1" applyAlignment="1">
      <alignment horizontal="center"/>
    </xf>
    <xf numFmtId="14" fontId="19" fillId="25" borderId="1" xfId="0" applyNumberFormat="1" applyFont="1" applyFill="1" applyBorder="1"/>
    <xf numFmtId="14" fontId="19" fillId="25" borderId="1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19" fillId="25" borderId="1" xfId="0" applyFont="1" applyFill="1" applyBorder="1" applyAlignment="1" applyProtection="1">
      <alignment horizontal="left" vertical="center" wrapText="1"/>
      <protection locked="0"/>
    </xf>
    <xf numFmtId="14" fontId="19" fillId="25" borderId="1" xfId="0" applyNumberFormat="1" applyFont="1" applyFill="1" applyBorder="1" applyAlignment="1" applyProtection="1">
      <alignment horizontal="left" vertical="center" wrapText="1"/>
      <protection locked="0"/>
    </xf>
    <xf numFmtId="0" fontId="19" fillId="25" borderId="1" xfId="0" applyFont="1" applyFill="1" applyBorder="1" applyAlignment="1" applyProtection="1">
      <alignment horizontal="center" vertical="top" wrapText="1"/>
      <protection locked="0"/>
    </xf>
    <xf numFmtId="14" fontId="19" fillId="25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3" xfId="0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29" fillId="26" borderId="1" xfId="0" applyNumberFormat="1" applyFont="1" applyFill="1" applyBorder="1" applyAlignment="1">
      <alignment horizontal="center" vertical="center" wrapText="1"/>
    </xf>
    <xf numFmtId="2" fontId="29" fillId="26" borderId="1" xfId="0" applyNumberFormat="1" applyFont="1" applyFill="1" applyBorder="1" applyAlignment="1">
      <alignment horizontal="center" vertical="center" wrapText="1"/>
    </xf>
    <xf numFmtId="1" fontId="29" fillId="26" borderId="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5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1 2 2" xfId="21"/>
    <cellStyle name="Акцент1 3" xfId="22"/>
    <cellStyle name="Акцент1 4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40"/>
    <cellStyle name="Обычный 2 2" xfId="41"/>
    <cellStyle name="Обычный 3" xfId="1"/>
    <cellStyle name="Обычный 3 2" xfId="42"/>
    <cellStyle name="Обычный 3 3" xfId="43"/>
    <cellStyle name="Обычный 4" xfId="44"/>
    <cellStyle name="Обычный 4 2" xfId="45"/>
    <cellStyle name="Обычный 5" xfId="46"/>
    <cellStyle name="Обычный 6" xfId="54"/>
    <cellStyle name="Плохой 2" xfId="47"/>
    <cellStyle name="Пояснение 2" xfId="48"/>
    <cellStyle name="Примечание 2" xfId="49"/>
    <cellStyle name="Процентный 2" xfId="50"/>
    <cellStyle name="Связанная ячейка 2" xfId="51"/>
    <cellStyle name="Текст предупреждения 2" xfId="52"/>
    <cellStyle name="Хороший 2" xfId="53"/>
  </cellStyles>
  <dxfs count="123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rgb="FF000000"/>
        <name val="Times New Roman"/>
        <scheme val="none"/>
      </font>
      <fill>
        <patternFill patternType="solid">
          <fgColor rgb="FF000000"/>
          <bgColor theme="0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rgb="FF000000"/>
        <name val="Times New Roman"/>
        <scheme val="none"/>
      </font>
      <fill>
        <patternFill patternType="solid">
          <fgColor rgb="FF000000"/>
          <bgColor theme="0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rgb="FF000000"/>
        <name val="Times New Roman"/>
        <scheme val="none"/>
      </font>
      <fill>
        <patternFill patternType="solid">
          <fgColor rgb="FF000000"/>
          <bgColor theme="0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rgb="FF000000"/>
        <name val="Times New Roman"/>
        <scheme val="none"/>
      </font>
      <fill>
        <patternFill patternType="solid">
          <fgColor rgb="FF000000"/>
          <bgColor theme="0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rgb="FF000000"/>
        <name val="Times New Roman"/>
        <scheme val="none"/>
      </font>
      <fill>
        <patternFill patternType="solid">
          <fgColor rgb="FF000000"/>
          <bgColor theme="0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rgb="FF000000"/>
        <name val="Times New Roman"/>
        <scheme val="none"/>
      </font>
      <fill>
        <patternFill patternType="solid">
          <fgColor rgb="FF000000"/>
          <bgColor theme="0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rgb="FF000000"/>
        <name val="Times New Roman"/>
        <scheme val="none"/>
      </font>
      <fill>
        <patternFill patternType="solid">
          <fgColor rgb="FF000000"/>
          <bgColor theme="0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rgb="FF000000"/>
        <name val="Times New Roman"/>
        <scheme val="none"/>
      </font>
      <fill>
        <patternFill patternType="solid">
          <fgColor rgb="FF000000"/>
          <bgColor theme="0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rgb="FF000000"/>
        <name val="Times New Roman"/>
        <scheme val="none"/>
      </font>
      <fill>
        <patternFill patternType="solid">
          <fgColor rgb="FF000000"/>
          <bgColor theme="0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rgb="FF000000"/>
        <name val="Times New Roman"/>
        <scheme val="none"/>
      </font>
      <fill>
        <patternFill patternType="solid">
          <fgColor rgb="FF000000"/>
          <bgColor theme="0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rgb="FF000000"/>
        <name val="Times New Roman"/>
        <scheme val="none"/>
      </font>
      <fill>
        <patternFill patternType="solid">
          <fgColor rgb="FF000000"/>
          <bgColor theme="0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rgb="FF000000"/>
        <name val="Times New Roman"/>
        <scheme val="none"/>
      </font>
      <fill>
        <patternFill patternType="solid">
          <fgColor rgb="FF000000"/>
          <bgColor theme="0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rgb="FF000000"/>
        <name val="Times New Roman"/>
        <scheme val="none"/>
      </font>
      <fill>
        <patternFill patternType="solid">
          <fgColor rgb="FF000000"/>
          <bgColor theme="0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rgb="FF000000"/>
        <name val="Times New Roman"/>
        <scheme val="none"/>
      </font>
      <fill>
        <patternFill patternType="solid">
          <fgColor rgb="FF000000"/>
          <bgColor theme="0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rgb="FF000000"/>
        <name val="Times New Roman"/>
        <scheme val="none"/>
      </font>
      <numFmt numFmtId="0" formatCode="General"/>
      <fill>
        <patternFill patternType="solid">
          <fgColor rgb="FF000000"/>
          <bgColor theme="0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rgb="FF000000"/>
        <name val="Times New Roman"/>
        <scheme val="none"/>
      </font>
      <numFmt numFmtId="0" formatCode="General"/>
      <fill>
        <patternFill patternType="solid">
          <fgColor rgb="FF000000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rgb="FF000000"/>
        <name val="Times New Roman"/>
        <scheme val="none"/>
      </font>
      <fill>
        <patternFill patternType="solid">
          <fgColor rgb="FF000000"/>
          <bgColor theme="0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rgb="FF000000"/>
        <name val="Times New Roman"/>
        <scheme val="none"/>
      </font>
      <fill>
        <patternFill patternType="solid">
          <fgColor rgb="FF000000"/>
          <bgColor theme="0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rgb="FF000000"/>
        <name val="Times New Roman"/>
        <scheme val="none"/>
      </font>
      <numFmt numFmtId="0" formatCode="General"/>
      <fill>
        <patternFill patternType="solid">
          <fgColor rgb="FF000000"/>
          <bgColor theme="0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rgb="FF000000"/>
        <name val="Times New Roman"/>
        <scheme val="none"/>
      </font>
      <numFmt numFmtId="0" formatCode="General"/>
      <fill>
        <patternFill patternType="solid">
          <fgColor rgb="FF000000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rgb="FF000000"/>
        <name val="Times New Roman"/>
        <scheme val="none"/>
      </font>
      <numFmt numFmtId="0" formatCode="General"/>
      <fill>
        <patternFill patternType="solid">
          <fgColor rgb="FF000000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z val="10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=&#1050;&#1072;&#1088;&#1090;&#1072;&#1096;&#1086;&#1074;&#1072;\10_&#1054;&#1051;&#1048;&#1052;&#1055;&#1048;&#1040;&#1044;&#1099;\&#1041;&#1040;&#1047;&#1040;2017\&#1056;&#1040;&#1049;&#1054;&#1053;&#1067;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nata\Desktop\&#1054;&#1051;&#1048;&#1052;&#1055;&#1048;&#1040;&#1044;&#1040;\&#1041;&#1040;&#1047;&#1040;2020\&#1054;&#1041;&#1065;&#1048;&#1049;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айонам_итог"/>
      <sheetName val="Районы"/>
      <sheetName val="пол"/>
      <sheetName val="Должности учителя"/>
      <sheetName val="Образование_учителя"/>
      <sheetName val="Тип ОУ"/>
      <sheetName val="Класс"/>
      <sheetName val="Предметы"/>
      <sheetName val="Уровень(класс)"/>
      <sheetName val="Населенный пункт"/>
      <sheetName val="school"/>
    </sheetNames>
    <sheetDataSet>
      <sheetData sheetId="0"/>
      <sheetData sheetId="1">
        <row r="1">
          <cell r="A1" t="str">
            <v>Великий Новгород</v>
          </cell>
        </row>
      </sheetData>
      <sheetData sheetId="2">
        <row r="1">
          <cell r="A1" t="str">
            <v>муж.</v>
          </cell>
        </row>
        <row r="2">
          <cell r="A2" t="str">
            <v>жен.</v>
          </cell>
        </row>
      </sheetData>
      <sheetData sheetId="3">
        <row r="1">
          <cell r="A1" t="str">
            <v>методист</v>
          </cell>
        </row>
      </sheetData>
      <sheetData sheetId="4">
        <row r="1">
          <cell r="A1" t="str">
            <v>высшее</v>
          </cell>
        </row>
      </sheetData>
      <sheetData sheetId="5">
        <row r="1">
          <cell r="A1" t="str">
            <v>общеобразовательная организация</v>
          </cell>
        </row>
      </sheetData>
      <sheetData sheetId="6">
        <row r="1">
          <cell r="A1">
            <v>8</v>
          </cell>
        </row>
        <row r="2">
          <cell r="A2">
            <v>9</v>
          </cell>
        </row>
        <row r="3">
          <cell r="A3">
            <v>10</v>
          </cell>
        </row>
        <row r="4">
          <cell r="A4">
            <v>11</v>
          </cell>
        </row>
      </sheetData>
      <sheetData sheetId="7">
        <row r="1">
          <cell r="A1" t="str">
            <v>Английский язык</v>
          </cell>
        </row>
      </sheetData>
      <sheetData sheetId="8">
        <row r="1">
          <cell r="A1" t="str">
            <v>9 класс</v>
          </cell>
        </row>
      </sheetData>
      <sheetData sheetId="9">
        <row r="1">
          <cell r="A1" t="str">
            <v>город</v>
          </cell>
        </row>
      </sheetData>
      <sheetData sheetId="10">
        <row r="2">
          <cell r="B2" t="str">
            <v>МАОУ «Средняя школа п.Батецкий»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ходной_вариант 1"/>
      <sheetName val="проходной_вариант 2"/>
      <sheetName val="проходной_вариант 3"/>
      <sheetName val="По районам"/>
      <sheetName val="заявки_кол-во"/>
      <sheetName val="Банк данных ВОШ"/>
      <sheetName val="код"/>
      <sheetName val="Банк данных ВОШ (2)"/>
      <sheetName val="Банк данных ВОШ (3)"/>
      <sheetName val="Районы"/>
      <sheetName val="пол"/>
      <sheetName val="гражданство"/>
      <sheetName val="Класс"/>
      <sheetName val="Предметы"/>
      <sheetName val="Уровень(класс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Российская Федерация</v>
          </cell>
        </row>
      </sheetData>
      <sheetData sheetId="9">
        <row r="1">
          <cell r="A1" t="str">
            <v>муж.</v>
          </cell>
        </row>
      </sheetData>
      <sheetData sheetId="10">
        <row r="1">
          <cell r="A1" t="str">
            <v>муж.</v>
          </cell>
        </row>
        <row r="2">
          <cell r="A2" t="str">
            <v>жен.</v>
          </cell>
        </row>
      </sheetData>
      <sheetData sheetId="11">
        <row r="1">
          <cell r="A1" t="str">
            <v>Российская Федерация</v>
          </cell>
        </row>
        <row r="2">
          <cell r="A2" t="str">
            <v>Другое (уточнить в примечании)</v>
          </cell>
        </row>
      </sheetData>
      <sheetData sheetId="12">
        <row r="1">
          <cell r="A1">
            <v>8</v>
          </cell>
        </row>
        <row r="2">
          <cell r="A2">
            <v>9</v>
          </cell>
        </row>
        <row r="3">
          <cell r="A3">
            <v>10</v>
          </cell>
        </row>
        <row r="4">
          <cell r="A4">
            <v>11</v>
          </cell>
        </row>
      </sheetData>
      <sheetData sheetId="13">
        <row r="1">
          <cell r="A1" t="str">
            <v>9 класс</v>
          </cell>
        </row>
      </sheetData>
      <sheetData sheetId="14">
        <row r="1">
          <cell r="A1" t="str">
            <v>9 класс</v>
          </cell>
        </row>
        <row r="2">
          <cell r="A2" t="str">
            <v>10 класс</v>
          </cell>
        </row>
        <row r="3">
          <cell r="A3" t="str">
            <v>11 класс</v>
          </cell>
        </row>
        <row r="4">
          <cell r="A4" t="str">
            <v>9-11 класс</v>
          </cell>
        </row>
        <row r="5">
          <cell r="A5" t="str">
            <v>10-11 класс</v>
          </cell>
        </row>
      </sheetData>
    </sheetDataSet>
  </externalBook>
</externalLink>
</file>

<file path=xl/tables/table1.xml><?xml version="1.0" encoding="utf-8"?>
<table xmlns="http://schemas.openxmlformats.org/spreadsheetml/2006/main" id="3" name="Таблица14" displayName="Таблица14" ref="A5:AL33" totalsRowShown="0" headerRowDxfId="122" headerRowBorderDxfId="121" tableBorderDxfId="120">
  <autoFilter ref="A5:AL33"/>
  <sortState ref="A6:AL34">
    <sortCondition descending="1" ref="O6:O34"/>
  </sortState>
  <tableColumns count="38">
    <tableColumn id="1" name="№" dataDxfId="119"/>
    <tableColumn id="20" name="Шифр" dataDxfId="118"/>
    <tableColumn id="17" name="Место проведения олимпиады" dataDxfId="117"/>
    <tableColumn id="2" name="Муниципалитет" dataDxfId="116"/>
    <tableColumn id="3" name="Фамилия" dataDxfId="115"/>
    <tableColumn id="4" name="Имя" dataDxfId="114"/>
    <tableColumn id="5" name="Отчество" dataDxfId="113"/>
    <tableColumn id="6" name="Пол" dataDxfId="112"/>
    <tableColumn id="7" name="Дата рождения" dataDxfId="111"/>
    <tableColumn id="8" name="Гражданство" dataDxfId="110"/>
    <tableColumn id="9" name="Ограниченные возможности здоровья (имеются/не имеются)" dataDxfId="109"/>
    <tableColumn id="10" name="Полное название ОУ" dataDxfId="108"/>
    <tableColumn id="11" name="Класс_x000a_обучения" dataDxfId="107"/>
    <tableColumn id="12" name="Статус участника (победитель, призер, участник)" dataDxfId="106"/>
    <tableColumn id="13" name="Результат (макс. балл 100)" dataDxfId="105">
      <calculatedColumnFormula>(Таблица14[[#This Row],[Итог 1 тур махс. 100 б.]]+Таблица14[[#This Row],[Итог 2 тур махс. 100 б.]])/2</calculatedColumnFormula>
    </tableColumn>
    <tableColumn id="38" name="Итог 1 тур махс. 100 б." dataDxfId="104">
      <calculatedColumnFormula>(Таблица14[[#This Row],[1 тур итог макс. 33б.]]/33)*100</calculatedColumnFormula>
    </tableColumn>
    <tableColumn id="14" name="1 тур итог макс. 33б." dataDxfId="103"/>
    <tableColumn id="15" name="1тур 1часть" dataDxfId="102"/>
    <tableColumn id="18" name="1 тур 2 часть" dataDxfId="101"/>
    <tableColumn id="33" name="Итог 2 тур махс. 100 б." dataDxfId="100">
      <calculatedColumnFormula>Таблица14[[#This Row],[2 тур итог макс. 73 б.]]/73*100</calculatedColumnFormula>
    </tableColumn>
    <tableColumn id="16" name="2 тур итог макс. 73 б." dataDxfId="99">
      <calculatedColumnFormula>SUM(Таблица14[[#This Row],[1 макс.   5 б.]:[17]])</calculatedColumnFormula>
    </tableColumn>
    <tableColumn id="19" name="1 макс.   5 б." dataDxfId="98"/>
    <tableColumn id="21" name="2 макс.   1 б." dataDxfId="97"/>
    <tableColumn id="22" name="3  макс.          1 б." dataDxfId="96"/>
    <tableColumn id="23" name="4 макс.   2 б." dataDxfId="95"/>
    <tableColumn id="24" name="5 макс.   5 б." dataDxfId="94"/>
    <tableColumn id="25" name="6 макс.   2 б." dataDxfId="93"/>
    <tableColumn id="26" name="7 макс.   6 б." dataDxfId="92"/>
    <tableColumn id="28" name="8 макс.   10 б." dataDxfId="91"/>
    <tableColumn id="29" name="9 макс.  5 б." dataDxfId="90"/>
    <tableColumn id="30" name="10 макс.   5 б." dataDxfId="89"/>
    <tableColumn id="32" name="11 макс.   10 б." dataDxfId="88"/>
    <tableColumn id="27" name="12 макс.   5 б." dataDxfId="87"/>
    <tableColumn id="31" name="13 макс.   13 б." dataDxfId="86"/>
    <tableColumn id="37" name="14 макс.   3 б." dataDxfId="85"/>
    <tableColumn id="34" name="15" dataDxfId="84"/>
    <tableColumn id="35" name="16" dataDxfId="83"/>
    <tableColumn id="36" name="17" dataDxfId="8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Таблица13" displayName="Таблица13" ref="A5:AL34" totalsRowShown="0" headerRowDxfId="81" headerRowBorderDxfId="80" tableBorderDxfId="79">
  <autoFilter ref="A5:AL34"/>
  <sortState ref="A6:AL37">
    <sortCondition descending="1" ref="O6:O37"/>
  </sortState>
  <tableColumns count="38">
    <tableColumn id="1" name="№" dataDxfId="78"/>
    <tableColumn id="18" name="Шифр" dataDxfId="77"/>
    <tableColumn id="17" name="Место проведения олимпиады" dataDxfId="76"/>
    <tableColumn id="2" name="Муниципалитет" dataDxfId="75"/>
    <tableColumn id="3" name="Фамилия" dataDxfId="74"/>
    <tableColumn id="4" name="Имя" dataDxfId="73"/>
    <tableColumn id="5" name="Отчество" dataDxfId="72"/>
    <tableColumn id="6" name="Пол" dataDxfId="71"/>
    <tableColumn id="7" name="Дата рождения" dataDxfId="70"/>
    <tableColumn id="8" name="Гражданство" dataDxfId="69"/>
    <tableColumn id="9" name="Ограниченные возможности здоровья (имеются/не имеются)" dataDxfId="68"/>
    <tableColumn id="10" name="Полное название ОУ" dataDxfId="67"/>
    <tableColumn id="11" name="Класс_x000a_обучения" dataDxfId="66"/>
    <tableColumn id="12" name="Статус участника (победитель, призер, участник)" dataDxfId="65"/>
    <tableColumn id="14" name="Результат (макс. балл 100)" dataDxfId="64">
      <calculatedColumnFormula>(Таблица13[[#This Row],[Итог 1 тура макс. 100 б.]]+Таблица13[[#This Row],[Итог 2 тура макс. 100 б.]])/2</calculatedColumnFormula>
    </tableColumn>
    <tableColumn id="38" name="Итог 1 тура макс. 100 б." dataDxfId="63">
      <calculatedColumnFormula>Таблица13[[#This Row],[1 тур итог макс. 33 б.]]/33*100</calculatedColumnFormula>
    </tableColumn>
    <tableColumn id="15" name="1 тур итог макс. 33 б." dataDxfId="62"/>
    <tableColumn id="16" name="1тур 1часть" dataDxfId="61"/>
    <tableColumn id="19" name="1 тур 2 часть" dataDxfId="60"/>
    <tableColumn id="13" name="Итог 2 тура макс. 100 б." dataDxfId="59">
      <calculatedColumnFormula>Таблица13[[#This Row],[2 тур итог макс. 72 б.]]/72*100</calculatedColumnFormula>
    </tableColumn>
    <tableColumn id="20" name="2 тур итог макс. 72 б." dataDxfId="58">
      <calculatedColumnFormula>SUM(Таблица13[[#This Row],[1            макс.           5 б.]:[17]])</calculatedColumnFormula>
    </tableColumn>
    <tableColumn id="21" name="1            макс.           5 б." dataDxfId="57"/>
    <tableColumn id="22" name="2 макс.           2 б." dataDxfId="56"/>
    <tableColumn id="23" name="3 макс.           3 б." dataDxfId="55"/>
    <tableColumn id="24" name="4 макс.           5 б." dataDxfId="54"/>
    <tableColumn id="25" name="5 макс.           2 б." dataDxfId="53"/>
    <tableColumn id="26" name="6 макс.           5 б." dataDxfId="52"/>
    <tableColumn id="27" name="7 макс.           3 б." dataDxfId="51"/>
    <tableColumn id="28" name="8 макс.           4 б." dataDxfId="50"/>
    <tableColumn id="29" name="9 макс.           5 б." dataDxfId="49"/>
    <tableColumn id="30" name="10 макс.           4б." dataDxfId="48"/>
    <tableColumn id="31" name="11 макс.           4 б." dataDxfId="47"/>
    <tableColumn id="32" name="12 макс.           9 б." dataDxfId="46"/>
    <tableColumn id="33" name="13 макс.           2 б." dataDxfId="45"/>
    <tableColumn id="34" name="14 макс.           19 б." dataDxfId="44"/>
    <tableColumn id="35" name="15" dataDxfId="43"/>
    <tableColumn id="36" name="16" dataDxfId="42"/>
    <tableColumn id="37" name="17" dataDxfId="41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" name="Таблица1" displayName="Таблица1" ref="A5:AL48" totalsRowShown="0" headerRowDxfId="40" headerRowBorderDxfId="39" tableBorderDxfId="38">
  <autoFilter ref="A5:AL48"/>
  <sortState ref="A6:AL48">
    <sortCondition descending="1" ref="O6:O48"/>
  </sortState>
  <tableColumns count="38">
    <tableColumn id="1" name="№" dataDxfId="37"/>
    <tableColumn id="23" name="Шифр" dataDxfId="36"/>
    <tableColumn id="17" name="Место проведения олимпиады" dataDxfId="35"/>
    <tableColumn id="2" name="Муниципалитет" dataDxfId="34"/>
    <tableColumn id="3" name="Фамилия" dataDxfId="33"/>
    <tableColumn id="4" name="Имя" dataDxfId="32"/>
    <tableColumn id="5" name="Отчество" dataDxfId="31"/>
    <tableColumn id="6" name="Пол" dataDxfId="30"/>
    <tableColumn id="7" name="Дата рождения" dataDxfId="29"/>
    <tableColumn id="8" name="Гражданство" dataDxfId="28"/>
    <tableColumn id="9" name="Ограниченные возможности здоровья (имеются/не имеются)" dataDxfId="27"/>
    <tableColumn id="10" name="Полное название ОУ" dataDxfId="26"/>
    <tableColumn id="11" name="Класс_x000a_обучения" dataDxfId="25"/>
    <tableColumn id="18" name="Статус участника (победитель, призер, участник)2" dataDxfId="24"/>
    <tableColumn id="19" name="Результат (макс. балл 100)" dataDxfId="23">
      <calculatedColumnFormula>(Таблица1[[#This Row],[Итоги 1 тур макс. 100 б.]]+Таблица1[[#This Row],[Итоги 2 тур макс. 100 б.]])/2</calculatedColumnFormula>
    </tableColumn>
    <tableColumn id="13" name="Итоги 1 тур макс. 100 б." dataDxfId="22">
      <calculatedColumnFormula>Таблица1[[#This Row],[1 тур итог макс. 33 б.]]/33*100</calculatedColumnFormula>
    </tableColumn>
    <tableColumn id="20" name="1 тур итог макс. 33 б." dataDxfId="21"/>
    <tableColumn id="21" name="1тур 1часть2" dataDxfId="20"/>
    <tableColumn id="22" name="1 тур 2 часть3" dataDxfId="19"/>
    <tableColumn id="12" name="Итоги 2 тур макс. 100 б." dataDxfId="18">
      <calculatedColumnFormula>Таблица1[[#This Row],[2 тур итог макс. 74 б.]]/74*100</calculatedColumnFormula>
    </tableColumn>
    <tableColumn id="24" name="2 тур итог макс. 74 б." dataDxfId="17">
      <calculatedColumnFormula>SUM(Таблица1[[#This Row],[1 макс. 5 б.]:[17]])</calculatedColumnFormula>
    </tableColumn>
    <tableColumn id="25" name="1 макс. 5 б." dataDxfId="16"/>
    <tableColumn id="26" name="2 макс. 2 б." dataDxfId="15"/>
    <tableColumn id="27" name="3 макс. 3 б." dataDxfId="14"/>
    <tableColumn id="28" name="4 макс. 8 б." dataDxfId="13"/>
    <tableColumn id="29" name="5 макс. 2 б." dataDxfId="12"/>
    <tableColumn id="30" name="6 макс. 2 б." dataDxfId="11"/>
    <tableColumn id="31" name="7 макс. 3 б." dataDxfId="10"/>
    <tableColumn id="32" name="8 макс. 4 б." dataDxfId="9"/>
    <tableColumn id="33" name="9 макс. 6 б." dataDxfId="8"/>
    <tableColumn id="34" name="10 макс. 3 б." dataDxfId="7"/>
    <tableColumn id="35" name="11 макс. 1 б." dataDxfId="6"/>
    <tableColumn id="36" name="12 макс. 12 б." dataDxfId="5"/>
    <tableColumn id="37" name="13 макс. 19 б." dataDxfId="4"/>
    <tableColumn id="38" name="14 макс. 4 б." dataDxfId="3"/>
    <tableColumn id="39" name="15" dataDxfId="2"/>
    <tableColumn id="40" name="16" dataDxfId="1"/>
    <tableColumn id="41" name="17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3"/>
  <sheetViews>
    <sheetView tabSelected="1" zoomScale="80" zoomScaleNormal="80" workbookViewId="0"/>
  </sheetViews>
  <sheetFormatPr defaultRowHeight="15" x14ac:dyDescent="0.25"/>
  <cols>
    <col min="1" max="1" width="5.28515625" style="1" customWidth="1"/>
    <col min="2" max="2" width="15.28515625" style="1" customWidth="1"/>
    <col min="3" max="3" width="16.42578125" hidden="1" customWidth="1"/>
    <col min="4" max="4" width="15" customWidth="1"/>
    <col min="5" max="5" width="17.5703125" customWidth="1"/>
    <col min="6" max="6" width="16.42578125" customWidth="1"/>
    <col min="7" max="7" width="15.5703125" style="1" customWidth="1"/>
    <col min="8" max="8" width="10.7109375" hidden="1" customWidth="1"/>
    <col min="9" max="9" width="13.42578125" style="7" hidden="1" customWidth="1"/>
    <col min="10" max="10" width="19.42578125" hidden="1" customWidth="1"/>
    <col min="11" max="11" width="17.140625" hidden="1" customWidth="1"/>
    <col min="12" max="12" width="37" style="1" customWidth="1"/>
    <col min="13" max="13" width="13.140625" customWidth="1"/>
    <col min="14" max="14" width="13.42578125" hidden="1" customWidth="1"/>
    <col min="15" max="15" width="11" customWidth="1"/>
    <col min="16" max="16" width="9" customWidth="1"/>
    <col min="17" max="17" width="9.85546875" customWidth="1"/>
    <col min="18" max="18" width="9.140625" hidden="1" customWidth="1"/>
    <col min="19" max="19" width="8.85546875" hidden="1" customWidth="1"/>
    <col min="20" max="20" width="9.28515625" customWidth="1"/>
    <col min="36" max="38" width="0" hidden="1" customWidth="1"/>
  </cols>
  <sheetData>
    <row r="1" spans="1:38" ht="25.5" x14ac:dyDescent="0.25">
      <c r="D1" s="6" t="s">
        <v>16</v>
      </c>
      <c r="E1" s="6" t="s">
        <v>15</v>
      </c>
    </row>
    <row r="2" spans="1:38" x14ac:dyDescent="0.25">
      <c r="D2" s="6" t="s">
        <v>14</v>
      </c>
      <c r="E2" s="6" t="s">
        <v>60</v>
      </c>
    </row>
    <row r="3" spans="1:38" ht="15.75" thickBot="1" x14ac:dyDescent="0.3">
      <c r="D3" s="6" t="s">
        <v>13</v>
      </c>
      <c r="E3" s="6" t="s">
        <v>17</v>
      </c>
    </row>
    <row r="4" spans="1:38" ht="26.25" thickBot="1" x14ac:dyDescent="0.3">
      <c r="D4" s="6" t="s">
        <v>12</v>
      </c>
      <c r="E4" s="6" t="s">
        <v>218</v>
      </c>
      <c r="Q4" s="43" t="s">
        <v>144</v>
      </c>
      <c r="R4" s="44"/>
      <c r="S4" s="45"/>
      <c r="T4" s="33"/>
      <c r="U4" s="43" t="s">
        <v>145</v>
      </c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5"/>
    </row>
    <row r="5" spans="1:38" ht="75" x14ac:dyDescent="0.25">
      <c r="A5" s="9" t="s">
        <v>11</v>
      </c>
      <c r="B5" s="9" t="s">
        <v>140</v>
      </c>
      <c r="C5" s="9" t="s">
        <v>137</v>
      </c>
      <c r="D5" s="9" t="s">
        <v>10</v>
      </c>
      <c r="E5" s="9" t="s">
        <v>9</v>
      </c>
      <c r="F5" s="9" t="s">
        <v>8</v>
      </c>
      <c r="G5" s="9" t="s">
        <v>7</v>
      </c>
      <c r="H5" s="9" t="s">
        <v>5</v>
      </c>
      <c r="I5" s="9" t="s">
        <v>6</v>
      </c>
      <c r="J5" s="9" t="s">
        <v>4</v>
      </c>
      <c r="K5" s="9" t="s">
        <v>3</v>
      </c>
      <c r="L5" s="9" t="s">
        <v>2</v>
      </c>
      <c r="M5" s="9" t="s">
        <v>1</v>
      </c>
      <c r="N5" s="9" t="s">
        <v>0</v>
      </c>
      <c r="O5" s="9" t="s">
        <v>460</v>
      </c>
      <c r="P5" s="9" t="s">
        <v>408</v>
      </c>
      <c r="Q5" s="9" t="s">
        <v>409</v>
      </c>
      <c r="R5" s="9" t="s">
        <v>107</v>
      </c>
      <c r="S5" s="9" t="s">
        <v>108</v>
      </c>
      <c r="T5" s="9" t="s">
        <v>407</v>
      </c>
      <c r="U5" s="9" t="s">
        <v>410</v>
      </c>
      <c r="V5" s="36" t="s">
        <v>412</v>
      </c>
      <c r="W5" s="36" t="s">
        <v>411</v>
      </c>
      <c r="X5" s="36" t="s">
        <v>413</v>
      </c>
      <c r="Y5" s="36" t="s">
        <v>414</v>
      </c>
      <c r="Z5" s="36" t="s">
        <v>415</v>
      </c>
      <c r="AA5" s="36" t="s">
        <v>416</v>
      </c>
      <c r="AB5" s="36" t="s">
        <v>417</v>
      </c>
      <c r="AC5" s="36" t="s">
        <v>418</v>
      </c>
      <c r="AD5" s="36" t="s">
        <v>419</v>
      </c>
      <c r="AE5" s="36" t="s">
        <v>420</v>
      </c>
      <c r="AF5" s="36" t="s">
        <v>421</v>
      </c>
      <c r="AG5" s="36" t="s">
        <v>422</v>
      </c>
      <c r="AH5" s="36" t="s">
        <v>423</v>
      </c>
      <c r="AI5" s="36" t="s">
        <v>424</v>
      </c>
      <c r="AJ5" s="13" t="s">
        <v>404</v>
      </c>
      <c r="AK5" s="13" t="s">
        <v>405</v>
      </c>
      <c r="AL5" s="13" t="s">
        <v>406</v>
      </c>
    </row>
    <row r="6" spans="1:38" ht="38.25" x14ac:dyDescent="0.35">
      <c r="A6" s="4">
        <v>1</v>
      </c>
      <c r="B6" s="3" t="s">
        <v>396</v>
      </c>
      <c r="C6" s="16" t="s">
        <v>21</v>
      </c>
      <c r="D6" s="17" t="s">
        <v>21</v>
      </c>
      <c r="E6" s="18" t="s">
        <v>216</v>
      </c>
      <c r="F6" s="18" t="s">
        <v>148</v>
      </c>
      <c r="G6" s="18" t="s">
        <v>217</v>
      </c>
      <c r="H6" s="23" t="s">
        <v>25</v>
      </c>
      <c r="I6" s="20">
        <v>39255</v>
      </c>
      <c r="J6" s="20" t="s">
        <v>70</v>
      </c>
      <c r="K6" s="20" t="s">
        <v>71</v>
      </c>
      <c r="L6" s="20" t="s">
        <v>82</v>
      </c>
      <c r="M6" s="21">
        <v>9</v>
      </c>
      <c r="N6" s="8"/>
      <c r="O6" s="38">
        <f>(Таблица14[[#This Row],[Итог 1 тур махс. 100 б.]]+Таблица14[[#This Row],[Итог 2 тур махс. 100 б.]])/2</f>
        <v>41.033623910336239</v>
      </c>
      <c r="P6" s="35">
        <f>(Таблица14[[#This Row],[1 тур итог макс. 33б.]]/33)*100</f>
        <v>27.27272727272727</v>
      </c>
      <c r="Q6" s="3">
        <v>9</v>
      </c>
      <c r="R6" s="3"/>
      <c r="S6" s="3"/>
      <c r="T6" s="35">
        <f>Таблица14[[#This Row],[2 тур итог макс. 73 б.]]/73*100</f>
        <v>54.794520547945204</v>
      </c>
      <c r="U6" s="3">
        <f>SUM(Таблица14[[#This Row],[1 макс.   5 б.]:[17]])</f>
        <v>40</v>
      </c>
      <c r="V6" s="14">
        <v>3</v>
      </c>
      <c r="W6" s="14">
        <v>0</v>
      </c>
      <c r="X6" s="14">
        <v>0</v>
      </c>
      <c r="Y6" s="14">
        <v>2</v>
      </c>
      <c r="Z6" s="14">
        <v>3</v>
      </c>
      <c r="AA6" s="14">
        <v>2</v>
      </c>
      <c r="AB6" s="14">
        <v>2</v>
      </c>
      <c r="AC6" s="14">
        <v>8</v>
      </c>
      <c r="AD6" s="14">
        <v>5</v>
      </c>
      <c r="AE6" s="14">
        <v>2</v>
      </c>
      <c r="AF6" s="14">
        <v>6</v>
      </c>
      <c r="AG6" s="14">
        <v>0</v>
      </c>
      <c r="AH6" s="14">
        <v>6</v>
      </c>
      <c r="AI6" s="14">
        <v>1</v>
      </c>
      <c r="AJ6" s="14"/>
      <c r="AK6" s="14"/>
      <c r="AL6" s="14"/>
    </row>
    <row r="7" spans="1:38" ht="51" x14ac:dyDescent="0.35">
      <c r="A7" s="4">
        <v>2</v>
      </c>
      <c r="B7" s="3" t="s">
        <v>312</v>
      </c>
      <c r="C7" s="16" t="s">
        <v>20</v>
      </c>
      <c r="D7" s="17" t="s">
        <v>20</v>
      </c>
      <c r="E7" s="18" t="s">
        <v>188</v>
      </c>
      <c r="F7" s="18" t="s">
        <v>172</v>
      </c>
      <c r="G7" s="18" t="s">
        <v>139</v>
      </c>
      <c r="H7" s="19" t="s">
        <v>27</v>
      </c>
      <c r="I7" s="20">
        <v>39197</v>
      </c>
      <c r="J7" s="20" t="s">
        <v>70</v>
      </c>
      <c r="K7" s="20" t="s">
        <v>71</v>
      </c>
      <c r="L7" s="20" t="s">
        <v>187</v>
      </c>
      <c r="M7" s="21">
        <v>9</v>
      </c>
      <c r="N7" s="8"/>
      <c r="O7" s="38">
        <f>(Таблица14[[#This Row],[Итог 1 тур махс. 100 б.]]+Таблица14[[#This Row],[Итог 2 тур махс. 100 б.]])/2</f>
        <v>39.124117891241177</v>
      </c>
      <c r="P7" s="35">
        <f>(Таблица14[[#This Row],[1 тур итог макс. 33б.]]/33)*100</f>
        <v>30.303030303030305</v>
      </c>
      <c r="Q7" s="3">
        <v>10</v>
      </c>
      <c r="R7" s="3"/>
      <c r="S7" s="3"/>
      <c r="T7" s="35">
        <f>Таблица14[[#This Row],[2 тур итог макс. 73 б.]]/73*100</f>
        <v>47.945205479452049</v>
      </c>
      <c r="U7" s="3">
        <f>SUM(Таблица14[[#This Row],[1 макс.   5 б.]:[17]])</f>
        <v>35</v>
      </c>
      <c r="V7" s="4">
        <v>5</v>
      </c>
      <c r="W7" s="4">
        <v>0</v>
      </c>
      <c r="X7" s="4">
        <v>0</v>
      </c>
      <c r="Y7" s="4">
        <v>1</v>
      </c>
      <c r="Z7" s="4">
        <v>3</v>
      </c>
      <c r="AA7" s="4">
        <v>2</v>
      </c>
      <c r="AB7" s="4">
        <v>3</v>
      </c>
      <c r="AC7" s="4">
        <v>10</v>
      </c>
      <c r="AD7" s="4">
        <v>4</v>
      </c>
      <c r="AE7" s="4">
        <v>0</v>
      </c>
      <c r="AF7" s="4">
        <v>5</v>
      </c>
      <c r="AG7" s="4">
        <v>0</v>
      </c>
      <c r="AH7" s="4">
        <v>2</v>
      </c>
      <c r="AI7" s="4">
        <v>0</v>
      </c>
      <c r="AJ7" s="4"/>
      <c r="AK7" s="4"/>
      <c r="AL7" s="4"/>
    </row>
    <row r="8" spans="1:38" ht="38.25" x14ac:dyDescent="0.35">
      <c r="A8" s="4">
        <v>3</v>
      </c>
      <c r="B8" s="3" t="s">
        <v>304</v>
      </c>
      <c r="C8" s="16" t="s">
        <v>20</v>
      </c>
      <c r="D8" s="17" t="s">
        <v>20</v>
      </c>
      <c r="E8" s="18" t="s">
        <v>178</v>
      </c>
      <c r="F8" s="18" t="s">
        <v>110</v>
      </c>
      <c r="G8" s="18" t="s">
        <v>45</v>
      </c>
      <c r="H8" s="19" t="s">
        <v>25</v>
      </c>
      <c r="I8" s="20">
        <v>39379</v>
      </c>
      <c r="J8" s="20" t="s">
        <v>70</v>
      </c>
      <c r="K8" s="20" t="s">
        <v>71</v>
      </c>
      <c r="L8" s="20" t="s">
        <v>104</v>
      </c>
      <c r="M8" s="21">
        <v>9</v>
      </c>
      <c r="N8" s="8"/>
      <c r="O8" s="38">
        <f>(Таблица14[[#This Row],[Итог 1 тур махс. 100 б.]]+Таблица14[[#This Row],[Итог 2 тур махс. 100 б.]])/2</f>
        <v>32.233291822332916</v>
      </c>
      <c r="P8" s="35">
        <f>(Таблица14[[#This Row],[1 тур итог макс. 33б.]]/33)*100</f>
        <v>15.151515151515152</v>
      </c>
      <c r="Q8" s="3">
        <v>5</v>
      </c>
      <c r="R8" s="3"/>
      <c r="S8" s="3"/>
      <c r="T8" s="35">
        <f>Таблица14[[#This Row],[2 тур итог макс. 73 б.]]/73*100</f>
        <v>49.315068493150683</v>
      </c>
      <c r="U8" s="3">
        <f>SUM(Таблица14[[#This Row],[1 макс.   5 б.]:[17]])</f>
        <v>36</v>
      </c>
      <c r="V8" s="4">
        <v>3</v>
      </c>
      <c r="W8" s="4">
        <v>0</v>
      </c>
      <c r="X8" s="4">
        <v>0</v>
      </c>
      <c r="Y8" s="4">
        <v>2</v>
      </c>
      <c r="Z8" s="4">
        <v>3</v>
      </c>
      <c r="AA8" s="4">
        <v>2</v>
      </c>
      <c r="AB8" s="4">
        <v>1</v>
      </c>
      <c r="AC8" s="4">
        <v>8</v>
      </c>
      <c r="AD8" s="4">
        <v>5</v>
      </c>
      <c r="AE8" s="4">
        <v>3</v>
      </c>
      <c r="AF8" s="4">
        <v>5</v>
      </c>
      <c r="AG8" s="4">
        <v>1</v>
      </c>
      <c r="AH8" s="4">
        <v>3</v>
      </c>
      <c r="AI8" s="4">
        <v>0</v>
      </c>
      <c r="AJ8" s="4"/>
      <c r="AK8" s="4"/>
      <c r="AL8" s="4"/>
    </row>
    <row r="9" spans="1:38" ht="38.25" x14ac:dyDescent="0.35">
      <c r="A9" s="4">
        <v>4</v>
      </c>
      <c r="B9" s="3" t="s">
        <v>308</v>
      </c>
      <c r="C9" s="16" t="s">
        <v>20</v>
      </c>
      <c r="D9" s="17" t="s">
        <v>20</v>
      </c>
      <c r="E9" s="18" t="s">
        <v>182</v>
      </c>
      <c r="F9" s="18" t="s">
        <v>119</v>
      </c>
      <c r="G9" s="18" t="s">
        <v>35</v>
      </c>
      <c r="H9" s="19" t="s">
        <v>25</v>
      </c>
      <c r="I9" s="20">
        <v>39213</v>
      </c>
      <c r="J9" s="20" t="s">
        <v>70</v>
      </c>
      <c r="K9" s="20" t="s">
        <v>71</v>
      </c>
      <c r="L9" s="20" t="s">
        <v>109</v>
      </c>
      <c r="M9" s="21">
        <v>9</v>
      </c>
      <c r="N9" s="8"/>
      <c r="O9" s="38">
        <f>(Таблица14[[#This Row],[Итог 1 тур махс. 100 б.]]+Таблица14[[#This Row],[Итог 2 тур махс. 100 б.]])/2</f>
        <v>34.723951847239519</v>
      </c>
      <c r="P9" s="35">
        <f>(Таблица14[[#This Row],[1 тур итог макс. 33б.]]/33)*100</f>
        <v>24.242424242424242</v>
      </c>
      <c r="Q9" s="3">
        <v>8</v>
      </c>
      <c r="R9" s="3"/>
      <c r="S9" s="3"/>
      <c r="T9" s="35">
        <f>Таблица14[[#This Row],[2 тур итог макс. 73 б.]]/73*100</f>
        <v>45.205479452054789</v>
      </c>
      <c r="U9" s="3">
        <f>SUM(Таблица14[[#This Row],[1 макс.   5 б.]:[17]])</f>
        <v>33</v>
      </c>
      <c r="V9" s="4">
        <v>4</v>
      </c>
      <c r="W9" s="4">
        <v>0</v>
      </c>
      <c r="X9" s="4">
        <v>0</v>
      </c>
      <c r="Y9" s="4">
        <v>1</v>
      </c>
      <c r="Z9" s="4">
        <v>3</v>
      </c>
      <c r="AA9" s="4">
        <v>2</v>
      </c>
      <c r="AB9" s="4">
        <v>1</v>
      </c>
      <c r="AC9" s="4">
        <v>6</v>
      </c>
      <c r="AD9" s="4">
        <v>5</v>
      </c>
      <c r="AE9" s="4">
        <v>1</v>
      </c>
      <c r="AF9" s="4">
        <v>7</v>
      </c>
      <c r="AG9" s="4">
        <v>0</v>
      </c>
      <c r="AH9" s="4">
        <v>3</v>
      </c>
      <c r="AI9" s="4">
        <v>0</v>
      </c>
      <c r="AJ9" s="4"/>
      <c r="AK9" s="4"/>
      <c r="AL9" s="4"/>
    </row>
    <row r="10" spans="1:38" ht="38.25" x14ac:dyDescent="0.35">
      <c r="A10" s="4">
        <v>5</v>
      </c>
      <c r="B10" s="3" t="s">
        <v>310</v>
      </c>
      <c r="C10" s="16" t="s">
        <v>20</v>
      </c>
      <c r="D10" s="17" t="s">
        <v>20</v>
      </c>
      <c r="E10" s="18" t="s">
        <v>185</v>
      </c>
      <c r="F10" s="18" t="s">
        <v>31</v>
      </c>
      <c r="G10" s="18" t="s">
        <v>158</v>
      </c>
      <c r="H10" s="19" t="s">
        <v>25</v>
      </c>
      <c r="I10" s="20">
        <v>39205</v>
      </c>
      <c r="J10" s="20" t="s">
        <v>70</v>
      </c>
      <c r="K10" s="20" t="s">
        <v>71</v>
      </c>
      <c r="L10" s="20" t="s">
        <v>109</v>
      </c>
      <c r="M10" s="21">
        <v>9</v>
      </c>
      <c r="N10" s="8"/>
      <c r="O10" s="38">
        <f>(Таблица14[[#This Row],[Итог 1 тур махс. 100 б.]]+Таблица14[[#This Row],[Итог 2 тур махс. 100 б.]])/2</f>
        <v>37.214611872146115</v>
      </c>
      <c r="P10" s="35">
        <f>(Таблица14[[#This Row],[1 тур итог макс. 33б.]]/33)*100</f>
        <v>33.333333333333329</v>
      </c>
      <c r="Q10" s="3">
        <v>11</v>
      </c>
      <c r="R10" s="3"/>
      <c r="S10" s="3"/>
      <c r="T10" s="35">
        <f>Таблица14[[#This Row],[2 тур итог макс. 73 б.]]/73*100</f>
        <v>41.095890410958901</v>
      </c>
      <c r="U10" s="3">
        <f>SUM(Таблица14[[#This Row],[1 макс.   5 б.]:[17]])</f>
        <v>30</v>
      </c>
      <c r="V10" s="4">
        <v>4</v>
      </c>
      <c r="W10" s="4">
        <v>0</v>
      </c>
      <c r="X10" s="4">
        <v>0</v>
      </c>
      <c r="Y10" s="4">
        <v>1</v>
      </c>
      <c r="Z10" s="4">
        <v>3</v>
      </c>
      <c r="AA10" s="4">
        <v>0</v>
      </c>
      <c r="AB10" s="4">
        <v>0</v>
      </c>
      <c r="AC10" s="4">
        <v>9</v>
      </c>
      <c r="AD10" s="4">
        <v>3</v>
      </c>
      <c r="AE10" s="4">
        <v>1</v>
      </c>
      <c r="AF10" s="4">
        <v>4</v>
      </c>
      <c r="AG10" s="4">
        <v>0</v>
      </c>
      <c r="AH10" s="4">
        <v>5</v>
      </c>
      <c r="AI10" s="4">
        <v>0</v>
      </c>
      <c r="AJ10" s="4"/>
      <c r="AK10" s="4"/>
      <c r="AL10" s="4"/>
    </row>
    <row r="11" spans="1:38" ht="38.25" x14ac:dyDescent="0.35">
      <c r="A11" s="4">
        <v>6</v>
      </c>
      <c r="B11" s="3" t="s">
        <v>395</v>
      </c>
      <c r="C11" s="16" t="s">
        <v>21</v>
      </c>
      <c r="D11" s="17" t="s">
        <v>21</v>
      </c>
      <c r="E11" s="18" t="s">
        <v>215</v>
      </c>
      <c r="F11" s="18" t="s">
        <v>37</v>
      </c>
      <c r="G11" s="18" t="s">
        <v>28</v>
      </c>
      <c r="H11" s="23" t="s">
        <v>25</v>
      </c>
      <c r="I11" s="20">
        <v>39106</v>
      </c>
      <c r="J11" s="20" t="s">
        <v>70</v>
      </c>
      <c r="K11" s="20" t="s">
        <v>71</v>
      </c>
      <c r="L11" s="20" t="s">
        <v>82</v>
      </c>
      <c r="M11" s="21">
        <v>9</v>
      </c>
      <c r="N11" s="8"/>
      <c r="O11" s="38">
        <f>(Таблица14[[#This Row],[Итог 1 тур махс. 100 б.]]+Таблица14[[#This Row],[Итог 2 тур махс. 100 б.]])/2</f>
        <v>33.354088833540885</v>
      </c>
      <c r="P11" s="35">
        <f>(Таблица14[[#This Row],[1 тур итог макс. 33б.]]/33)*100</f>
        <v>24.242424242424242</v>
      </c>
      <c r="Q11" s="3">
        <v>8</v>
      </c>
      <c r="R11" s="3"/>
      <c r="S11" s="3"/>
      <c r="T11" s="35">
        <f>Таблица14[[#This Row],[2 тур итог макс. 73 б.]]/73*100</f>
        <v>42.465753424657535</v>
      </c>
      <c r="U11" s="3">
        <f>SUM(Таблица14[[#This Row],[1 макс.   5 б.]:[17]])</f>
        <v>31</v>
      </c>
      <c r="V11" s="4">
        <v>5</v>
      </c>
      <c r="W11" s="4">
        <v>0</v>
      </c>
      <c r="X11" s="4">
        <v>0</v>
      </c>
      <c r="Y11" s="4">
        <v>1</v>
      </c>
      <c r="Z11" s="4">
        <v>3</v>
      </c>
      <c r="AA11" s="4">
        <v>2</v>
      </c>
      <c r="AB11" s="4">
        <v>1</v>
      </c>
      <c r="AC11" s="4">
        <v>8</v>
      </c>
      <c r="AD11" s="4">
        <v>5</v>
      </c>
      <c r="AE11" s="4">
        <v>0</v>
      </c>
      <c r="AF11" s="4">
        <v>5</v>
      </c>
      <c r="AG11" s="4">
        <v>0</v>
      </c>
      <c r="AH11" s="4">
        <v>1</v>
      </c>
      <c r="AI11" s="4">
        <v>0</v>
      </c>
      <c r="AJ11" s="4"/>
      <c r="AK11" s="4"/>
      <c r="AL11" s="4"/>
    </row>
    <row r="12" spans="1:38" ht="38.25" x14ac:dyDescent="0.35">
      <c r="A12" s="4">
        <v>7</v>
      </c>
      <c r="B12" s="3" t="s">
        <v>389</v>
      </c>
      <c r="C12" s="16" t="s">
        <v>21</v>
      </c>
      <c r="D12" s="17" t="s">
        <v>21</v>
      </c>
      <c r="E12" s="18" t="s">
        <v>208</v>
      </c>
      <c r="F12" s="18" t="s">
        <v>34</v>
      </c>
      <c r="G12" s="18" t="s">
        <v>74</v>
      </c>
      <c r="H12" s="23" t="s">
        <v>25</v>
      </c>
      <c r="I12" s="20">
        <v>39258</v>
      </c>
      <c r="J12" s="20" t="s">
        <v>70</v>
      </c>
      <c r="K12" s="20" t="s">
        <v>71</v>
      </c>
      <c r="L12" s="20" t="s">
        <v>82</v>
      </c>
      <c r="M12" s="21">
        <v>9</v>
      </c>
      <c r="N12" s="8"/>
      <c r="O12" s="38">
        <f>(Таблица14[[#This Row],[Итог 1 тур махс. 100 б.]]+Таблица14[[#This Row],[Итог 2 тур махс. 100 б.]])/2</f>
        <v>32.669157326691575</v>
      </c>
      <c r="P12" s="35">
        <f>(Таблица14[[#This Row],[1 тур итог макс. 33б.]]/33)*100</f>
        <v>24.242424242424242</v>
      </c>
      <c r="Q12" s="3">
        <v>8</v>
      </c>
      <c r="R12" s="3"/>
      <c r="S12" s="3"/>
      <c r="T12" s="35">
        <f>Таблица14[[#This Row],[2 тур итог макс. 73 б.]]/73*100</f>
        <v>41.095890410958901</v>
      </c>
      <c r="U12" s="3">
        <f>SUM(Таблица14[[#This Row],[1 макс.   5 б.]:[17]])</f>
        <v>30</v>
      </c>
      <c r="V12" s="4">
        <v>3</v>
      </c>
      <c r="W12" s="4">
        <v>0</v>
      </c>
      <c r="X12" s="4">
        <v>0</v>
      </c>
      <c r="Y12" s="4">
        <v>1</v>
      </c>
      <c r="Z12" s="4">
        <v>2</v>
      </c>
      <c r="AA12" s="4">
        <v>2</v>
      </c>
      <c r="AB12" s="4">
        <v>2</v>
      </c>
      <c r="AC12" s="4">
        <v>5</v>
      </c>
      <c r="AD12" s="4">
        <v>5</v>
      </c>
      <c r="AE12" s="4">
        <v>0</v>
      </c>
      <c r="AF12" s="4">
        <v>6</v>
      </c>
      <c r="AG12" s="4">
        <v>0</v>
      </c>
      <c r="AH12" s="4">
        <v>3</v>
      </c>
      <c r="AI12" s="4">
        <v>1</v>
      </c>
      <c r="AJ12" s="4"/>
      <c r="AK12" s="4"/>
      <c r="AL12" s="4"/>
    </row>
    <row r="13" spans="1:38" ht="63.75" x14ac:dyDescent="0.35">
      <c r="A13" s="4">
        <v>8</v>
      </c>
      <c r="B13" s="3" t="s">
        <v>391</v>
      </c>
      <c r="C13" s="16" t="s">
        <v>21</v>
      </c>
      <c r="D13" s="17" t="s">
        <v>21</v>
      </c>
      <c r="E13" s="18" t="s">
        <v>210</v>
      </c>
      <c r="F13" s="18" t="s">
        <v>201</v>
      </c>
      <c r="G13" s="18" t="s">
        <v>38</v>
      </c>
      <c r="H13" s="23" t="s">
        <v>25</v>
      </c>
      <c r="I13" s="20">
        <v>39232</v>
      </c>
      <c r="J13" s="20" t="s">
        <v>70</v>
      </c>
      <c r="K13" s="20" t="s">
        <v>71</v>
      </c>
      <c r="L13" s="20" t="s">
        <v>84</v>
      </c>
      <c r="M13" s="21">
        <v>9</v>
      </c>
      <c r="N13" s="8"/>
      <c r="O13" s="38">
        <f>(Таблица14[[#This Row],[Итог 1 тур махс. 100 б.]]+Таблица14[[#This Row],[Итог 2 тур махс. 100 б.]])/2</f>
        <v>33.499377334993774</v>
      </c>
      <c r="P13" s="35">
        <f>(Таблица14[[#This Row],[1 тур итог макс. 33б.]]/33)*100</f>
        <v>27.27272727272727</v>
      </c>
      <c r="Q13" s="3">
        <v>9</v>
      </c>
      <c r="R13" s="3"/>
      <c r="S13" s="3"/>
      <c r="T13" s="35">
        <f>Таблица14[[#This Row],[2 тур итог макс. 73 б.]]/73*100</f>
        <v>39.726027397260275</v>
      </c>
      <c r="U13" s="3">
        <f>SUM(Таблица14[[#This Row],[1 макс.   5 б.]:[17]])</f>
        <v>29</v>
      </c>
      <c r="V13" s="4">
        <v>4</v>
      </c>
      <c r="W13" s="4">
        <v>0</v>
      </c>
      <c r="X13" s="4">
        <v>0</v>
      </c>
      <c r="Y13" s="4">
        <v>1</v>
      </c>
      <c r="Z13" s="4">
        <v>3</v>
      </c>
      <c r="AA13" s="4">
        <v>0</v>
      </c>
      <c r="AB13" s="4">
        <v>0</v>
      </c>
      <c r="AC13" s="4">
        <v>9</v>
      </c>
      <c r="AD13" s="4">
        <v>2</v>
      </c>
      <c r="AE13" s="4">
        <v>0</v>
      </c>
      <c r="AF13" s="4">
        <v>6</v>
      </c>
      <c r="AG13" s="4">
        <v>0</v>
      </c>
      <c r="AH13" s="4">
        <v>3</v>
      </c>
      <c r="AI13" s="4">
        <v>1</v>
      </c>
      <c r="AJ13" s="4"/>
      <c r="AK13" s="4"/>
      <c r="AL13" s="4"/>
    </row>
    <row r="14" spans="1:38" ht="38.25" x14ac:dyDescent="0.35">
      <c r="A14" s="4">
        <v>9</v>
      </c>
      <c r="B14" s="3" t="s">
        <v>403</v>
      </c>
      <c r="C14" s="28" t="s">
        <v>23</v>
      </c>
      <c r="D14" s="17" t="s">
        <v>24</v>
      </c>
      <c r="E14" s="18" t="s">
        <v>207</v>
      </c>
      <c r="F14" s="18" t="s">
        <v>32</v>
      </c>
      <c r="G14" s="18" t="s">
        <v>29</v>
      </c>
      <c r="H14" s="23" t="s">
        <v>25</v>
      </c>
      <c r="I14" s="27">
        <v>39309</v>
      </c>
      <c r="J14" s="20" t="s">
        <v>70</v>
      </c>
      <c r="K14" s="20" t="s">
        <v>71</v>
      </c>
      <c r="L14" s="20" t="s">
        <v>89</v>
      </c>
      <c r="M14" s="21">
        <v>9</v>
      </c>
      <c r="N14" s="8"/>
      <c r="O14" s="38">
        <f>(Таблица14[[#This Row],[Итог 1 тур махс. 100 б.]]+Таблица14[[#This Row],[Итог 2 тур махс. 100 б.]])/2</f>
        <v>29.638854296388544</v>
      </c>
      <c r="P14" s="35">
        <f>(Таблица14[[#This Row],[1 тур итог макс. 33б.]]/33)*100</f>
        <v>18.181818181818183</v>
      </c>
      <c r="Q14" s="3">
        <v>6</v>
      </c>
      <c r="R14" s="3"/>
      <c r="S14" s="3"/>
      <c r="T14" s="35">
        <f>Таблица14[[#This Row],[2 тур итог макс. 73 б.]]/73*100</f>
        <v>41.095890410958901</v>
      </c>
      <c r="U14" s="3">
        <f>SUM(Таблица14[[#This Row],[1 макс.   5 б.]:[17]])</f>
        <v>30</v>
      </c>
      <c r="V14" s="4">
        <v>2</v>
      </c>
      <c r="W14" s="4">
        <v>0</v>
      </c>
      <c r="X14" s="4">
        <v>0</v>
      </c>
      <c r="Y14" s="4">
        <v>0</v>
      </c>
      <c r="Z14" s="4">
        <v>2</v>
      </c>
      <c r="AA14" s="4">
        <v>2</v>
      </c>
      <c r="AB14" s="4">
        <v>2</v>
      </c>
      <c r="AC14" s="4">
        <v>4</v>
      </c>
      <c r="AD14" s="4">
        <v>4</v>
      </c>
      <c r="AE14" s="4">
        <v>0</v>
      </c>
      <c r="AF14" s="4">
        <v>6</v>
      </c>
      <c r="AG14" s="4">
        <v>0</v>
      </c>
      <c r="AH14" s="4">
        <v>8</v>
      </c>
      <c r="AI14" s="4">
        <v>0</v>
      </c>
      <c r="AJ14" s="4"/>
      <c r="AK14" s="4"/>
      <c r="AL14" s="4"/>
    </row>
    <row r="15" spans="1:38" ht="38.25" x14ac:dyDescent="0.35">
      <c r="A15" s="4">
        <v>10</v>
      </c>
      <c r="B15" s="3" t="s">
        <v>398</v>
      </c>
      <c r="C15" s="16" t="s">
        <v>23</v>
      </c>
      <c r="D15" s="17" t="s">
        <v>54</v>
      </c>
      <c r="E15" s="18" t="s">
        <v>198</v>
      </c>
      <c r="F15" s="18" t="s">
        <v>31</v>
      </c>
      <c r="G15" s="18" t="s">
        <v>35</v>
      </c>
      <c r="H15" s="23" t="s">
        <v>25</v>
      </c>
      <c r="I15" s="20" t="s">
        <v>199</v>
      </c>
      <c r="J15" s="20" t="s">
        <v>70</v>
      </c>
      <c r="K15" s="20" t="s">
        <v>71</v>
      </c>
      <c r="L15" s="20" t="s">
        <v>97</v>
      </c>
      <c r="M15" s="21">
        <v>9</v>
      </c>
      <c r="N15" s="8"/>
      <c r="O15" s="38">
        <f>(Таблица14[[#This Row],[Итог 1 тур махс. 100 б.]]+Таблица14[[#This Row],[Итог 2 тур махс. 100 б.]])/2</f>
        <v>31.299294312992942</v>
      </c>
      <c r="P15" s="35">
        <f>(Таблица14[[#This Row],[1 тур итог макс. 33б.]]/33)*100</f>
        <v>24.242424242424242</v>
      </c>
      <c r="Q15" s="3">
        <v>8</v>
      </c>
      <c r="R15" s="3"/>
      <c r="S15" s="3"/>
      <c r="T15" s="35">
        <f>Таблица14[[#This Row],[2 тур итог макс. 73 б.]]/73*100</f>
        <v>38.356164383561641</v>
      </c>
      <c r="U15" s="3">
        <f>SUM(Таблица14[[#This Row],[1 макс.   5 б.]:[17]])</f>
        <v>28</v>
      </c>
      <c r="V15" s="4">
        <v>3</v>
      </c>
      <c r="W15" s="4">
        <v>0</v>
      </c>
      <c r="X15" s="4">
        <v>0</v>
      </c>
      <c r="Y15" s="4">
        <v>1</v>
      </c>
      <c r="Z15" s="4">
        <v>2</v>
      </c>
      <c r="AA15" s="4">
        <v>2</v>
      </c>
      <c r="AB15" s="4">
        <v>1</v>
      </c>
      <c r="AC15" s="4">
        <v>5</v>
      </c>
      <c r="AD15" s="4">
        <v>4</v>
      </c>
      <c r="AE15" s="4">
        <v>0</v>
      </c>
      <c r="AF15" s="4">
        <v>6</v>
      </c>
      <c r="AG15" s="4">
        <v>1</v>
      </c>
      <c r="AH15" s="4">
        <v>3</v>
      </c>
      <c r="AI15" s="4">
        <v>0</v>
      </c>
      <c r="AJ15" s="4"/>
      <c r="AK15" s="4"/>
      <c r="AL15" s="4"/>
    </row>
    <row r="16" spans="1:38" ht="51" x14ac:dyDescent="0.35">
      <c r="A16" s="4">
        <v>11</v>
      </c>
      <c r="B16" s="3" t="s">
        <v>316</v>
      </c>
      <c r="C16" s="28" t="s">
        <v>20</v>
      </c>
      <c r="D16" s="17" t="s">
        <v>193</v>
      </c>
      <c r="E16" s="18" t="s">
        <v>194</v>
      </c>
      <c r="F16" s="18" t="s">
        <v>40</v>
      </c>
      <c r="G16" s="18" t="s">
        <v>195</v>
      </c>
      <c r="H16" s="23" t="s">
        <v>27</v>
      </c>
      <c r="I16" s="20">
        <v>39469</v>
      </c>
      <c r="J16" s="20" t="s">
        <v>70</v>
      </c>
      <c r="K16" s="20" t="s">
        <v>71</v>
      </c>
      <c r="L16" s="20" t="s">
        <v>196</v>
      </c>
      <c r="M16" s="21">
        <v>9</v>
      </c>
      <c r="N16" s="8"/>
      <c r="O16" s="38">
        <f>(Таблица14[[#This Row],[Итог 1 тур махс. 100 б.]]+Таблица14[[#This Row],[Итог 2 тур махс. 100 б.]])/2</f>
        <v>32.12951432129514</v>
      </c>
      <c r="P16" s="35">
        <f>(Таблица14[[#This Row],[1 тур итог макс. 33б.]]/33)*100</f>
        <v>27.27272727272727</v>
      </c>
      <c r="Q16" s="3">
        <v>9</v>
      </c>
      <c r="R16" s="3"/>
      <c r="S16" s="3"/>
      <c r="T16" s="35">
        <f>Таблица14[[#This Row],[2 тур итог макс. 73 б.]]/73*100</f>
        <v>36.986301369863014</v>
      </c>
      <c r="U16" s="3">
        <f>SUM(Таблица14[[#This Row],[1 макс.   5 б.]:[17]])</f>
        <v>27</v>
      </c>
      <c r="V16" s="4">
        <v>5</v>
      </c>
      <c r="W16" s="4">
        <v>0</v>
      </c>
      <c r="X16" s="4">
        <v>0</v>
      </c>
      <c r="Y16" s="4">
        <v>0</v>
      </c>
      <c r="Z16" s="4">
        <v>2</v>
      </c>
      <c r="AA16" s="4">
        <v>0</v>
      </c>
      <c r="AB16" s="4">
        <v>0</v>
      </c>
      <c r="AC16" s="4">
        <v>8</v>
      </c>
      <c r="AD16" s="4">
        <v>4</v>
      </c>
      <c r="AE16" s="4">
        <v>0</v>
      </c>
      <c r="AF16" s="4">
        <v>5</v>
      </c>
      <c r="AG16" s="4">
        <v>0</v>
      </c>
      <c r="AH16" s="4">
        <v>3</v>
      </c>
      <c r="AI16" s="4">
        <v>0</v>
      </c>
      <c r="AJ16" s="4"/>
      <c r="AK16" s="4"/>
      <c r="AL16" s="4"/>
    </row>
    <row r="17" spans="1:38" ht="63.75" x14ac:dyDescent="0.35">
      <c r="A17" s="4">
        <v>12</v>
      </c>
      <c r="B17" s="3" t="s">
        <v>309</v>
      </c>
      <c r="C17" s="16" t="s">
        <v>20</v>
      </c>
      <c r="D17" s="17" t="s">
        <v>20</v>
      </c>
      <c r="E17" s="18" t="s">
        <v>183</v>
      </c>
      <c r="F17" s="18" t="s">
        <v>146</v>
      </c>
      <c r="G17" s="18" t="s">
        <v>138</v>
      </c>
      <c r="H17" s="19" t="s">
        <v>25</v>
      </c>
      <c r="I17" s="20">
        <v>38972</v>
      </c>
      <c r="J17" s="20" t="s">
        <v>70</v>
      </c>
      <c r="K17" s="20" t="s">
        <v>71</v>
      </c>
      <c r="L17" s="20" t="s">
        <v>184</v>
      </c>
      <c r="M17" s="21">
        <v>9</v>
      </c>
      <c r="N17" s="8"/>
      <c r="O17" s="38">
        <f>(Таблица14[[#This Row],[Итог 1 тур махс. 100 б.]]+Таблица14[[#This Row],[Итог 2 тур махс. 100 б.]])/2</f>
        <v>32.959734329597339</v>
      </c>
      <c r="P17" s="35">
        <f>(Таблица14[[#This Row],[1 тур итог макс. 33б.]]/33)*100</f>
        <v>30.303030303030305</v>
      </c>
      <c r="Q17" s="3">
        <v>10</v>
      </c>
      <c r="R17" s="3"/>
      <c r="S17" s="3"/>
      <c r="T17" s="35">
        <f>Таблица14[[#This Row],[2 тур итог макс. 73 б.]]/73*100</f>
        <v>35.61643835616438</v>
      </c>
      <c r="U17" s="3">
        <f>SUM(Таблица14[[#This Row],[1 макс.   5 б.]:[17]])</f>
        <v>26</v>
      </c>
      <c r="V17" s="4">
        <v>2</v>
      </c>
      <c r="W17" s="4">
        <v>0</v>
      </c>
      <c r="X17" s="4">
        <v>0</v>
      </c>
      <c r="Y17" s="4">
        <v>2</v>
      </c>
      <c r="Z17" s="4">
        <v>1</v>
      </c>
      <c r="AA17" s="4">
        <v>0</v>
      </c>
      <c r="AB17" s="4">
        <v>0</v>
      </c>
      <c r="AC17" s="4">
        <v>10</v>
      </c>
      <c r="AD17" s="4">
        <v>4</v>
      </c>
      <c r="AE17" s="4">
        <v>0</v>
      </c>
      <c r="AF17" s="4">
        <v>4</v>
      </c>
      <c r="AG17" s="4">
        <v>0</v>
      </c>
      <c r="AH17" s="4">
        <v>3</v>
      </c>
      <c r="AI17" s="4">
        <v>0</v>
      </c>
      <c r="AJ17" s="4"/>
      <c r="AK17" s="4"/>
      <c r="AL17" s="4"/>
    </row>
    <row r="18" spans="1:38" ht="51" x14ac:dyDescent="0.35">
      <c r="A18" s="4">
        <v>13</v>
      </c>
      <c r="B18" s="3" t="s">
        <v>397</v>
      </c>
      <c r="C18" s="16" t="s">
        <v>23</v>
      </c>
      <c r="D18" s="17" t="s">
        <v>23</v>
      </c>
      <c r="E18" s="18" t="s">
        <v>197</v>
      </c>
      <c r="F18" s="18" t="s">
        <v>52</v>
      </c>
      <c r="G18" s="18" t="s">
        <v>160</v>
      </c>
      <c r="H18" s="23" t="s">
        <v>25</v>
      </c>
      <c r="I18" s="20">
        <v>39314</v>
      </c>
      <c r="J18" s="20" t="s">
        <v>70</v>
      </c>
      <c r="K18" s="20" t="s">
        <v>71</v>
      </c>
      <c r="L18" s="20" t="s">
        <v>101</v>
      </c>
      <c r="M18" s="21">
        <v>9</v>
      </c>
      <c r="N18" s="8"/>
      <c r="O18" s="38">
        <f>(Таблица14[[#This Row],[Итог 1 тур махс. 100 б.]]+Таблица14[[#This Row],[Итог 2 тур махс. 100 б.]])/2</f>
        <v>32.959734329597339</v>
      </c>
      <c r="P18" s="35">
        <f>(Таблица14[[#This Row],[1 тур итог макс. 33б.]]/33)*100</f>
        <v>30.303030303030305</v>
      </c>
      <c r="Q18" s="3">
        <v>10</v>
      </c>
      <c r="R18" s="3"/>
      <c r="S18" s="3"/>
      <c r="T18" s="35">
        <f>Таблица14[[#This Row],[2 тур итог макс. 73 б.]]/73*100</f>
        <v>35.61643835616438</v>
      </c>
      <c r="U18" s="3">
        <f>SUM(Таблица14[[#This Row],[1 макс.   5 б.]:[17]])</f>
        <v>26</v>
      </c>
      <c r="V18" s="4">
        <v>3</v>
      </c>
      <c r="W18" s="4">
        <v>0</v>
      </c>
      <c r="X18" s="4">
        <v>0</v>
      </c>
      <c r="Y18" s="4">
        <v>1</v>
      </c>
      <c r="Z18" s="4">
        <v>1</v>
      </c>
      <c r="AA18" s="4">
        <v>0</v>
      </c>
      <c r="AB18" s="4">
        <v>1</v>
      </c>
      <c r="AC18" s="4">
        <v>8</v>
      </c>
      <c r="AD18" s="4">
        <v>2</v>
      </c>
      <c r="AE18" s="4">
        <v>1</v>
      </c>
      <c r="AF18" s="4">
        <v>5</v>
      </c>
      <c r="AG18" s="4">
        <v>0</v>
      </c>
      <c r="AH18" s="4">
        <v>3</v>
      </c>
      <c r="AI18" s="4">
        <v>1</v>
      </c>
      <c r="AJ18" s="4"/>
      <c r="AK18" s="4"/>
      <c r="AL18" s="4"/>
    </row>
    <row r="19" spans="1:38" ht="63.75" x14ac:dyDescent="0.35">
      <c r="A19" s="4">
        <v>14</v>
      </c>
      <c r="B19" s="3" t="s">
        <v>306</v>
      </c>
      <c r="C19" s="16" t="s">
        <v>20</v>
      </c>
      <c r="D19" s="17" t="s">
        <v>20</v>
      </c>
      <c r="E19" s="18" t="s">
        <v>181</v>
      </c>
      <c r="F19" s="18" t="s">
        <v>76</v>
      </c>
      <c r="G19" s="18" t="s">
        <v>173</v>
      </c>
      <c r="H19" s="22" t="s">
        <v>27</v>
      </c>
      <c r="I19" s="20">
        <v>39342</v>
      </c>
      <c r="J19" s="20" t="s">
        <v>70</v>
      </c>
      <c r="K19" s="20" t="s">
        <v>71</v>
      </c>
      <c r="L19" s="20" t="s">
        <v>96</v>
      </c>
      <c r="M19" s="21">
        <v>9</v>
      </c>
      <c r="N19" s="8"/>
      <c r="O19" s="38">
        <f>(Таблица14[[#This Row],[Итог 1 тур махс. 100 б.]]+Таблица14[[#This Row],[Итог 2 тур махс. 100 б.]])/2</f>
        <v>31.444582814445823</v>
      </c>
      <c r="P19" s="35">
        <f>(Таблица14[[#This Row],[1 тур итог макс. 33б.]]/33)*100</f>
        <v>27.27272727272727</v>
      </c>
      <c r="Q19" s="3">
        <v>9</v>
      </c>
      <c r="R19" s="3"/>
      <c r="S19" s="3"/>
      <c r="T19" s="35">
        <f>Таблица14[[#This Row],[2 тур итог макс. 73 б.]]/73*100</f>
        <v>35.61643835616438</v>
      </c>
      <c r="U19" s="3">
        <f>SUM(Таблица14[[#This Row],[1 макс.   5 б.]:[17]])</f>
        <v>26</v>
      </c>
      <c r="V19" s="4">
        <v>4</v>
      </c>
      <c r="W19" s="4">
        <v>0</v>
      </c>
      <c r="X19" s="4">
        <v>0</v>
      </c>
      <c r="Y19" s="4">
        <v>1</v>
      </c>
      <c r="Z19" s="4">
        <v>3</v>
      </c>
      <c r="AA19" s="4">
        <v>0</v>
      </c>
      <c r="AB19" s="4">
        <v>0</v>
      </c>
      <c r="AC19" s="4">
        <v>7</v>
      </c>
      <c r="AD19" s="4">
        <v>3</v>
      </c>
      <c r="AE19" s="4">
        <v>0</v>
      </c>
      <c r="AF19" s="4">
        <v>5</v>
      </c>
      <c r="AG19" s="4">
        <v>0</v>
      </c>
      <c r="AH19" s="4">
        <v>3</v>
      </c>
      <c r="AI19" s="4">
        <v>0</v>
      </c>
      <c r="AJ19" s="4"/>
      <c r="AK19" s="4"/>
      <c r="AL19" s="4"/>
    </row>
    <row r="20" spans="1:38" ht="38.25" x14ac:dyDescent="0.35">
      <c r="A20" s="4">
        <v>15</v>
      </c>
      <c r="B20" s="3" t="s">
        <v>392</v>
      </c>
      <c r="C20" s="16" t="s">
        <v>21</v>
      </c>
      <c r="D20" s="17" t="s">
        <v>21</v>
      </c>
      <c r="E20" s="18" t="s">
        <v>211</v>
      </c>
      <c r="F20" s="18" t="s">
        <v>26</v>
      </c>
      <c r="G20" s="18" t="s">
        <v>29</v>
      </c>
      <c r="H20" s="23" t="s">
        <v>25</v>
      </c>
      <c r="I20" s="20">
        <v>39250</v>
      </c>
      <c r="J20" s="20" t="s">
        <v>70</v>
      </c>
      <c r="K20" s="20" t="s">
        <v>71</v>
      </c>
      <c r="L20" s="20" t="s">
        <v>82</v>
      </c>
      <c r="M20" s="21">
        <v>9</v>
      </c>
      <c r="N20" s="8"/>
      <c r="O20" s="38">
        <f>(Таблица14[[#This Row],[Итог 1 тур махс. 100 б.]]+Таблица14[[#This Row],[Итог 2 тур махс. 100 б.]])/2</f>
        <v>29.099211290992113</v>
      </c>
      <c r="P20" s="35">
        <f>(Таблица14[[#This Row],[1 тур итог макс. 33б.]]/33)*100</f>
        <v>21.212121212121211</v>
      </c>
      <c r="Q20" s="3">
        <v>7</v>
      </c>
      <c r="R20" s="3"/>
      <c r="S20" s="3"/>
      <c r="T20" s="35">
        <f>Таблица14[[#This Row],[2 тур итог макс. 73 б.]]/73*100</f>
        <v>36.986301369863014</v>
      </c>
      <c r="U20" s="3">
        <f>SUM(Таблица14[[#This Row],[1 макс.   5 б.]:[17]])</f>
        <v>27</v>
      </c>
      <c r="V20" s="4">
        <v>3</v>
      </c>
      <c r="W20" s="4">
        <v>0</v>
      </c>
      <c r="X20" s="4">
        <v>0</v>
      </c>
      <c r="Y20" s="4">
        <v>1</v>
      </c>
      <c r="Z20" s="4">
        <v>2</v>
      </c>
      <c r="AA20" s="4">
        <v>2</v>
      </c>
      <c r="AB20" s="4">
        <v>0</v>
      </c>
      <c r="AC20" s="4">
        <v>7</v>
      </c>
      <c r="AD20" s="4">
        <v>5</v>
      </c>
      <c r="AE20" s="4">
        <v>0</v>
      </c>
      <c r="AF20" s="4">
        <v>4</v>
      </c>
      <c r="AG20" s="4">
        <v>0</v>
      </c>
      <c r="AH20" s="4">
        <v>3</v>
      </c>
      <c r="AI20" s="4">
        <v>0</v>
      </c>
      <c r="AJ20" s="4"/>
      <c r="AK20" s="4"/>
      <c r="AL20" s="4"/>
    </row>
    <row r="21" spans="1:38" ht="38.25" customHeight="1" x14ac:dyDescent="0.35">
      <c r="A21" s="4">
        <v>16</v>
      </c>
      <c r="B21" s="3" t="s">
        <v>307</v>
      </c>
      <c r="C21" s="16" t="s">
        <v>20</v>
      </c>
      <c r="D21" s="17" t="s">
        <v>20</v>
      </c>
      <c r="E21" s="18" t="s">
        <v>127</v>
      </c>
      <c r="F21" s="18" t="s">
        <v>36</v>
      </c>
      <c r="G21" s="18" t="s">
        <v>29</v>
      </c>
      <c r="H21" s="19" t="s">
        <v>25</v>
      </c>
      <c r="I21" s="20">
        <v>39432</v>
      </c>
      <c r="J21" s="20" t="s">
        <v>70</v>
      </c>
      <c r="K21" s="20" t="s">
        <v>71</v>
      </c>
      <c r="L21" s="20" t="s">
        <v>109</v>
      </c>
      <c r="M21" s="21">
        <v>9</v>
      </c>
      <c r="N21" s="8"/>
      <c r="O21" s="38">
        <f>(Таблица14[[#This Row],[Итог 1 тур махс. 100 б.]]+Таблица14[[#This Row],[Итог 2 тур махс. 100 б.]])/2</f>
        <v>30.759651307596513</v>
      </c>
      <c r="P21" s="35">
        <f>(Таблица14[[#This Row],[1 тур итог макс. 33б.]]/33)*100</f>
        <v>27.27272727272727</v>
      </c>
      <c r="Q21" s="3">
        <v>9</v>
      </c>
      <c r="R21" s="3"/>
      <c r="S21" s="3"/>
      <c r="T21" s="35">
        <f>Таблица14[[#This Row],[2 тур итог макс. 73 б.]]/73*100</f>
        <v>34.246575342465754</v>
      </c>
      <c r="U21" s="3">
        <f>SUM(Таблица14[[#This Row],[1 макс.   5 б.]:[17]])</f>
        <v>25</v>
      </c>
      <c r="V21" s="4">
        <v>5</v>
      </c>
      <c r="W21" s="4">
        <v>0</v>
      </c>
      <c r="X21" s="4">
        <v>0</v>
      </c>
      <c r="Y21" s="4">
        <v>1</v>
      </c>
      <c r="Z21" s="4">
        <v>3</v>
      </c>
      <c r="AA21" s="4">
        <v>0</v>
      </c>
      <c r="AB21" s="4">
        <v>0</v>
      </c>
      <c r="AC21" s="4">
        <v>2</v>
      </c>
      <c r="AD21" s="4">
        <v>2</v>
      </c>
      <c r="AE21" s="4">
        <v>2</v>
      </c>
      <c r="AF21" s="4">
        <v>5</v>
      </c>
      <c r="AG21" s="4">
        <v>0</v>
      </c>
      <c r="AH21" s="4">
        <v>4</v>
      </c>
      <c r="AI21" s="4">
        <v>1</v>
      </c>
      <c r="AJ21" s="4"/>
      <c r="AK21" s="4"/>
      <c r="AL21" s="4"/>
    </row>
    <row r="22" spans="1:38" ht="63.75" x14ac:dyDescent="0.35">
      <c r="A22" s="4">
        <v>17</v>
      </c>
      <c r="B22" s="3" t="s">
        <v>313</v>
      </c>
      <c r="C22" s="16" t="s">
        <v>20</v>
      </c>
      <c r="D22" s="17" t="s">
        <v>44</v>
      </c>
      <c r="E22" s="18" t="s">
        <v>189</v>
      </c>
      <c r="F22" s="18" t="s">
        <v>190</v>
      </c>
      <c r="G22" s="18" t="s">
        <v>134</v>
      </c>
      <c r="H22" s="23" t="s">
        <v>27</v>
      </c>
      <c r="I22" s="24">
        <v>39278</v>
      </c>
      <c r="J22" s="20" t="s">
        <v>70</v>
      </c>
      <c r="K22" s="20" t="s">
        <v>71</v>
      </c>
      <c r="L22" s="20" t="s">
        <v>124</v>
      </c>
      <c r="M22" s="21">
        <v>9</v>
      </c>
      <c r="N22" s="8"/>
      <c r="O22" s="38">
        <f>(Таблица14[[#This Row],[Итог 1 тур махс. 100 б.]]+Таблица14[[#This Row],[Итог 2 тур махс. 100 б.]])/2</f>
        <v>30.074719800747197</v>
      </c>
      <c r="P22" s="35">
        <f>(Таблица14[[#This Row],[1 тур итог макс. 33б.]]/33)*100</f>
        <v>27.27272727272727</v>
      </c>
      <c r="Q22" s="3">
        <v>9</v>
      </c>
      <c r="R22" s="3"/>
      <c r="S22" s="3"/>
      <c r="T22" s="35">
        <f>Таблица14[[#This Row],[2 тур итог макс. 73 б.]]/73*100</f>
        <v>32.87671232876712</v>
      </c>
      <c r="U22" s="3">
        <f>SUM(Таблица14[[#This Row],[1 макс.   5 б.]:[17]])</f>
        <v>24</v>
      </c>
      <c r="V22" s="4">
        <v>3</v>
      </c>
      <c r="W22" s="4">
        <v>0</v>
      </c>
      <c r="X22" s="4">
        <v>0</v>
      </c>
      <c r="Y22" s="4">
        <v>2</v>
      </c>
      <c r="Z22" s="4">
        <v>1</v>
      </c>
      <c r="AA22" s="4">
        <v>2</v>
      </c>
      <c r="AB22" s="4">
        <v>0</v>
      </c>
      <c r="AC22" s="4">
        <v>0</v>
      </c>
      <c r="AD22" s="4">
        <v>4</v>
      </c>
      <c r="AE22" s="4">
        <v>3</v>
      </c>
      <c r="AF22" s="4">
        <v>7</v>
      </c>
      <c r="AG22" s="4">
        <v>0</v>
      </c>
      <c r="AH22" s="4">
        <v>2</v>
      </c>
      <c r="AI22" s="4">
        <v>0</v>
      </c>
      <c r="AJ22" s="4"/>
      <c r="AK22" s="4"/>
      <c r="AL22" s="4"/>
    </row>
    <row r="23" spans="1:38" ht="51" x14ac:dyDescent="0.35">
      <c r="A23" s="4">
        <v>18</v>
      </c>
      <c r="B23" s="3" t="s">
        <v>305</v>
      </c>
      <c r="C23" s="16" t="s">
        <v>20</v>
      </c>
      <c r="D23" s="17" t="s">
        <v>20</v>
      </c>
      <c r="E23" s="18" t="s">
        <v>179</v>
      </c>
      <c r="F23" s="18" t="s">
        <v>149</v>
      </c>
      <c r="G23" s="18" t="s">
        <v>173</v>
      </c>
      <c r="H23" s="19" t="s">
        <v>27</v>
      </c>
      <c r="I23" s="20">
        <v>39337</v>
      </c>
      <c r="J23" s="20" t="s">
        <v>70</v>
      </c>
      <c r="K23" s="20" t="s">
        <v>71</v>
      </c>
      <c r="L23" s="20" t="s">
        <v>180</v>
      </c>
      <c r="M23" s="21">
        <v>9</v>
      </c>
      <c r="N23" s="8"/>
      <c r="O23" s="38">
        <f>(Таблица14[[#This Row],[Итог 1 тур махс. 100 б.]]+Таблица14[[#This Row],[Итог 2 тур махс. 100 б.]])/2</f>
        <v>31.735159817351594</v>
      </c>
      <c r="P23" s="35">
        <f>(Таблица14[[#This Row],[1 тур итог макс. 33б.]]/33)*100</f>
        <v>33.333333333333329</v>
      </c>
      <c r="Q23" s="3">
        <v>11</v>
      </c>
      <c r="R23" s="3"/>
      <c r="S23" s="3"/>
      <c r="T23" s="35">
        <f>Таблица14[[#This Row],[2 тур итог макс. 73 б.]]/73*100</f>
        <v>30.136986301369863</v>
      </c>
      <c r="U23" s="3">
        <f>SUM(Таблица14[[#This Row],[1 макс.   5 б.]:[17]])</f>
        <v>22</v>
      </c>
      <c r="V23" s="4">
        <v>4</v>
      </c>
      <c r="W23" s="4">
        <v>0</v>
      </c>
      <c r="X23" s="4">
        <v>0</v>
      </c>
      <c r="Y23" s="4">
        <v>1</v>
      </c>
      <c r="Z23" s="4">
        <v>2</v>
      </c>
      <c r="AA23" s="4">
        <v>2</v>
      </c>
      <c r="AB23" s="4">
        <v>2</v>
      </c>
      <c r="AC23" s="4">
        <v>4</v>
      </c>
      <c r="AD23" s="4">
        <v>3</v>
      </c>
      <c r="AE23" s="4">
        <v>0</v>
      </c>
      <c r="AF23" s="4">
        <v>4</v>
      </c>
      <c r="AG23" s="4">
        <v>0</v>
      </c>
      <c r="AH23" s="4">
        <v>0</v>
      </c>
      <c r="AI23" s="4">
        <v>0</v>
      </c>
      <c r="AJ23" s="4"/>
      <c r="AK23" s="4"/>
      <c r="AL23" s="4"/>
    </row>
    <row r="24" spans="1:38" ht="38.25" x14ac:dyDescent="0.35">
      <c r="A24" s="4">
        <v>19</v>
      </c>
      <c r="B24" s="3" t="s">
        <v>399</v>
      </c>
      <c r="C24" s="16" t="s">
        <v>23</v>
      </c>
      <c r="D24" s="17" t="s">
        <v>22</v>
      </c>
      <c r="E24" s="18" t="s">
        <v>200</v>
      </c>
      <c r="F24" s="18" t="s">
        <v>201</v>
      </c>
      <c r="G24" s="18" t="s">
        <v>94</v>
      </c>
      <c r="H24" s="23" t="s">
        <v>25</v>
      </c>
      <c r="I24" s="25">
        <v>39082</v>
      </c>
      <c r="J24" s="20" t="s">
        <v>70</v>
      </c>
      <c r="K24" s="20" t="s">
        <v>71</v>
      </c>
      <c r="L24" s="20" t="s">
        <v>98</v>
      </c>
      <c r="M24" s="21">
        <v>9</v>
      </c>
      <c r="N24" s="8"/>
      <c r="O24" s="38">
        <f>(Таблица14[[#This Row],[Итог 1 тур махс. 100 б.]]+Таблица14[[#This Row],[Итог 2 тур махс. 100 б.]])/2</f>
        <v>24.699045246990451</v>
      </c>
      <c r="P24" s="35">
        <f>(Таблица14[[#This Row],[1 тур итог макс. 33б.]]/33)*100</f>
        <v>15.151515151515152</v>
      </c>
      <c r="Q24" s="3">
        <v>5</v>
      </c>
      <c r="R24" s="3"/>
      <c r="S24" s="3"/>
      <c r="T24" s="35">
        <f>Таблица14[[#This Row],[2 тур итог макс. 73 б.]]/73*100</f>
        <v>34.246575342465754</v>
      </c>
      <c r="U24" s="3">
        <f>SUM(Таблица14[[#This Row],[1 макс.   5 б.]:[17]])</f>
        <v>25</v>
      </c>
      <c r="V24" s="4">
        <v>2</v>
      </c>
      <c r="W24" s="4">
        <v>0</v>
      </c>
      <c r="X24" s="4">
        <v>1</v>
      </c>
      <c r="Y24" s="4">
        <v>1</v>
      </c>
      <c r="Z24" s="4">
        <v>2</v>
      </c>
      <c r="AA24" s="4">
        <v>0</v>
      </c>
      <c r="AB24" s="4">
        <v>0</v>
      </c>
      <c r="AC24" s="4">
        <v>6</v>
      </c>
      <c r="AD24" s="4">
        <v>3</v>
      </c>
      <c r="AE24" s="4">
        <v>1</v>
      </c>
      <c r="AF24" s="4">
        <v>5</v>
      </c>
      <c r="AG24" s="4">
        <v>0</v>
      </c>
      <c r="AH24" s="4">
        <v>3</v>
      </c>
      <c r="AI24" s="4">
        <v>1</v>
      </c>
      <c r="AJ24" s="4"/>
      <c r="AK24" s="4"/>
      <c r="AL24" s="4"/>
    </row>
    <row r="25" spans="1:38" ht="38.25" x14ac:dyDescent="0.35">
      <c r="A25" s="4">
        <v>20</v>
      </c>
      <c r="B25" s="3" t="s">
        <v>390</v>
      </c>
      <c r="C25" s="16" t="s">
        <v>21</v>
      </c>
      <c r="D25" s="17" t="s">
        <v>21</v>
      </c>
      <c r="E25" s="18" t="s">
        <v>209</v>
      </c>
      <c r="F25" s="18" t="s">
        <v>73</v>
      </c>
      <c r="G25" s="18" t="s">
        <v>30</v>
      </c>
      <c r="H25" s="23" t="s">
        <v>25</v>
      </c>
      <c r="I25" s="20">
        <v>39227</v>
      </c>
      <c r="J25" s="20" t="s">
        <v>70</v>
      </c>
      <c r="K25" s="20" t="s">
        <v>71</v>
      </c>
      <c r="L25" s="20" t="s">
        <v>82</v>
      </c>
      <c r="M25" s="21">
        <v>9</v>
      </c>
      <c r="N25" s="8"/>
      <c r="O25" s="38">
        <f>(Таблица14[[#This Row],[Итог 1 тур махс. 100 б.]]+Таблица14[[#This Row],[Итог 2 тур махс. 100 б.]])/2</f>
        <v>20.153590701535908</v>
      </c>
      <c r="P25" s="35">
        <f>(Таблица14[[#This Row],[1 тур итог макс. 33б.]]/33)*100</f>
        <v>6.0606060606060606</v>
      </c>
      <c r="Q25" s="3">
        <v>2</v>
      </c>
      <c r="R25" s="3"/>
      <c r="S25" s="3"/>
      <c r="T25" s="35">
        <f>Таблица14[[#This Row],[2 тур итог макс. 73 б.]]/73*100</f>
        <v>34.246575342465754</v>
      </c>
      <c r="U25" s="3">
        <f>SUM(Таблица14[[#This Row],[1 макс.   5 б.]:[17]])</f>
        <v>25</v>
      </c>
      <c r="V25" s="4">
        <v>3</v>
      </c>
      <c r="W25" s="4">
        <v>0</v>
      </c>
      <c r="X25" s="4">
        <v>0</v>
      </c>
      <c r="Y25" s="4">
        <v>2</v>
      </c>
      <c r="Z25" s="4">
        <v>1</v>
      </c>
      <c r="AA25" s="4">
        <v>0</v>
      </c>
      <c r="AB25" s="4">
        <v>1</v>
      </c>
      <c r="AC25" s="4">
        <v>5</v>
      </c>
      <c r="AD25" s="4">
        <v>4</v>
      </c>
      <c r="AE25" s="4">
        <v>0</v>
      </c>
      <c r="AF25" s="4">
        <v>6</v>
      </c>
      <c r="AG25" s="4">
        <v>1</v>
      </c>
      <c r="AH25" s="4">
        <v>2</v>
      </c>
      <c r="AI25" s="4">
        <v>0</v>
      </c>
      <c r="AJ25" s="4"/>
      <c r="AK25" s="4"/>
      <c r="AL25" s="4"/>
    </row>
    <row r="26" spans="1:38" ht="38.25" customHeight="1" x14ac:dyDescent="0.35">
      <c r="A26" s="4">
        <v>21</v>
      </c>
      <c r="B26" s="3" t="s">
        <v>314</v>
      </c>
      <c r="C26" s="16" t="s">
        <v>20</v>
      </c>
      <c r="D26" s="17" t="s">
        <v>116</v>
      </c>
      <c r="E26" s="18" t="s">
        <v>147</v>
      </c>
      <c r="F26" s="18" t="s">
        <v>191</v>
      </c>
      <c r="G26" s="18" t="s">
        <v>139</v>
      </c>
      <c r="H26" s="23" t="s">
        <v>27</v>
      </c>
      <c r="I26" s="20">
        <v>39162</v>
      </c>
      <c r="J26" s="20" t="s">
        <v>70</v>
      </c>
      <c r="K26" s="20" t="s">
        <v>71</v>
      </c>
      <c r="L26" s="20" t="s">
        <v>117</v>
      </c>
      <c r="M26" s="21">
        <v>9</v>
      </c>
      <c r="N26" s="8"/>
      <c r="O26" s="38">
        <f>(Таблица14[[#This Row],[Итог 1 тур махс. 100 б.]]+Таблица14[[#This Row],[Итог 2 тур махс. 100 б.]])/2</f>
        <v>24.989622249896222</v>
      </c>
      <c r="P26" s="35">
        <f>(Таблица14[[#This Row],[1 тур итог макс. 33б.]]/33)*100</f>
        <v>21.212121212121211</v>
      </c>
      <c r="Q26" s="3">
        <v>7</v>
      </c>
      <c r="R26" s="3"/>
      <c r="S26" s="3"/>
      <c r="T26" s="35">
        <f>Таблица14[[#This Row],[2 тур итог макс. 73 б.]]/73*100</f>
        <v>28.767123287671232</v>
      </c>
      <c r="U26" s="3">
        <f>SUM(Таблица14[[#This Row],[1 макс.   5 б.]:[17]])</f>
        <v>21</v>
      </c>
      <c r="V26" s="4">
        <v>5</v>
      </c>
      <c r="W26" s="4">
        <v>0</v>
      </c>
      <c r="X26" s="4">
        <v>0</v>
      </c>
      <c r="Y26" s="4">
        <v>1</v>
      </c>
      <c r="Z26" s="4">
        <v>2</v>
      </c>
      <c r="AA26" s="4">
        <v>0</v>
      </c>
      <c r="AB26" s="4">
        <v>1</v>
      </c>
      <c r="AC26" s="4">
        <v>1</v>
      </c>
      <c r="AD26" s="4">
        <v>3</v>
      </c>
      <c r="AE26" s="4">
        <v>5</v>
      </c>
      <c r="AF26" s="4">
        <v>1</v>
      </c>
      <c r="AG26" s="4">
        <v>2</v>
      </c>
      <c r="AH26" s="4">
        <v>0</v>
      </c>
      <c r="AI26" s="4">
        <v>0</v>
      </c>
      <c r="AJ26" s="4"/>
      <c r="AK26" s="4"/>
      <c r="AL26" s="4"/>
    </row>
    <row r="27" spans="1:38" ht="51" customHeight="1" x14ac:dyDescent="0.35">
      <c r="A27" s="4">
        <v>22</v>
      </c>
      <c r="B27" s="3" t="s">
        <v>400</v>
      </c>
      <c r="C27" s="16" t="s">
        <v>23</v>
      </c>
      <c r="D27" s="17" t="s">
        <v>202</v>
      </c>
      <c r="E27" s="18" t="s">
        <v>203</v>
      </c>
      <c r="F27" s="18" t="s">
        <v>37</v>
      </c>
      <c r="G27" s="18" t="s">
        <v>121</v>
      </c>
      <c r="H27" s="23" t="s">
        <v>25</v>
      </c>
      <c r="I27" s="20">
        <v>39395</v>
      </c>
      <c r="J27" s="20" t="s">
        <v>70</v>
      </c>
      <c r="K27" s="20" t="s">
        <v>71</v>
      </c>
      <c r="L27" s="20" t="s">
        <v>204</v>
      </c>
      <c r="M27" s="21">
        <v>9</v>
      </c>
      <c r="N27" s="8"/>
      <c r="O27" s="38">
        <f>(Таблица14[[#This Row],[Итог 1 тур махс. 100 б.]]+Таблица14[[#This Row],[Итог 2 тур махс. 100 б.]])/2</f>
        <v>20.589456205894564</v>
      </c>
      <c r="P27" s="35">
        <f>(Таблица14[[#This Row],[1 тур итог макс. 33б.]]/33)*100</f>
        <v>15.151515151515152</v>
      </c>
      <c r="Q27" s="3">
        <v>5</v>
      </c>
      <c r="R27" s="3"/>
      <c r="S27" s="3"/>
      <c r="T27" s="35">
        <f>Таблица14[[#This Row],[2 тур итог макс. 73 б.]]/73*100</f>
        <v>26.027397260273972</v>
      </c>
      <c r="U27" s="3">
        <f>SUM(Таблица14[[#This Row],[1 макс.   5 б.]:[17]])</f>
        <v>19</v>
      </c>
      <c r="V27" s="4">
        <v>1</v>
      </c>
      <c r="W27" s="4">
        <v>0</v>
      </c>
      <c r="X27" s="4">
        <v>0</v>
      </c>
      <c r="Y27" s="4">
        <v>1</v>
      </c>
      <c r="Z27" s="4">
        <v>1</v>
      </c>
      <c r="AA27" s="4">
        <v>0</v>
      </c>
      <c r="AB27" s="4">
        <v>0</v>
      </c>
      <c r="AC27" s="4">
        <v>8</v>
      </c>
      <c r="AD27" s="4">
        <v>2</v>
      </c>
      <c r="AE27" s="4">
        <v>0</v>
      </c>
      <c r="AF27" s="4">
        <v>6</v>
      </c>
      <c r="AG27" s="4">
        <v>0</v>
      </c>
      <c r="AH27" s="4">
        <v>0</v>
      </c>
      <c r="AI27" s="4">
        <v>0</v>
      </c>
      <c r="AJ27" s="4"/>
      <c r="AK27" s="4"/>
      <c r="AL27" s="4"/>
    </row>
    <row r="28" spans="1:38" ht="38.25" x14ac:dyDescent="0.25">
      <c r="A28" s="4">
        <v>23</v>
      </c>
      <c r="B28" s="3" t="s">
        <v>402</v>
      </c>
      <c r="C28" s="28" t="s">
        <v>23</v>
      </c>
      <c r="D28" s="17" t="s">
        <v>24</v>
      </c>
      <c r="E28" s="18" t="s">
        <v>206</v>
      </c>
      <c r="F28" s="18" t="s">
        <v>77</v>
      </c>
      <c r="G28" s="18" t="s">
        <v>35</v>
      </c>
      <c r="H28" s="23" t="s">
        <v>25</v>
      </c>
      <c r="I28" s="26">
        <v>39258</v>
      </c>
      <c r="J28" s="20" t="s">
        <v>70</v>
      </c>
      <c r="K28" s="20" t="s">
        <v>71</v>
      </c>
      <c r="L28" s="20" t="s">
        <v>89</v>
      </c>
      <c r="M28" s="21">
        <v>9</v>
      </c>
      <c r="N28" s="5"/>
      <c r="O28" s="38">
        <f>(Таблица14[[#This Row],[Итог 1 тур махс. 100 б.]]+Таблица14[[#This Row],[Итог 2 тур махс. 100 б.]])/2</f>
        <v>23.08011623080116</v>
      </c>
      <c r="P28" s="35">
        <f>(Таблица14[[#This Row],[1 тур итог макс. 33б.]]/33)*100</f>
        <v>24.242424242424242</v>
      </c>
      <c r="Q28" s="4">
        <v>8</v>
      </c>
      <c r="R28" s="4"/>
      <c r="S28" s="4"/>
      <c r="T28" s="35">
        <f>Таблица14[[#This Row],[2 тур итог макс. 73 б.]]/73*100</f>
        <v>21.917808219178081</v>
      </c>
      <c r="U28" s="4">
        <f>SUM(Таблица14[[#This Row],[1 макс.   5 б.]:[17]])</f>
        <v>16</v>
      </c>
      <c r="V28" s="4">
        <v>1</v>
      </c>
      <c r="W28" s="4">
        <v>0</v>
      </c>
      <c r="X28" s="4">
        <v>0</v>
      </c>
      <c r="Y28" s="4">
        <v>1</v>
      </c>
      <c r="Z28" s="4">
        <v>0</v>
      </c>
      <c r="AA28" s="4">
        <v>0</v>
      </c>
      <c r="AB28" s="4">
        <v>0</v>
      </c>
      <c r="AC28" s="4">
        <v>7</v>
      </c>
      <c r="AD28" s="4">
        <v>0</v>
      </c>
      <c r="AE28" s="4">
        <v>0</v>
      </c>
      <c r="AF28" s="4">
        <v>5</v>
      </c>
      <c r="AG28" s="4">
        <v>0</v>
      </c>
      <c r="AH28" s="4">
        <v>2</v>
      </c>
      <c r="AI28" s="4">
        <v>0</v>
      </c>
      <c r="AJ28" s="4"/>
      <c r="AK28" s="4"/>
      <c r="AL28" s="4"/>
    </row>
    <row r="29" spans="1:38" ht="63.75" x14ac:dyDescent="0.35">
      <c r="A29" s="4">
        <v>24</v>
      </c>
      <c r="B29" s="3" t="s">
        <v>315</v>
      </c>
      <c r="C29" s="16" t="s">
        <v>20</v>
      </c>
      <c r="D29" s="17" t="s">
        <v>116</v>
      </c>
      <c r="E29" s="18" t="s">
        <v>192</v>
      </c>
      <c r="F29" s="18" t="s">
        <v>26</v>
      </c>
      <c r="G29" s="18" t="s">
        <v>35</v>
      </c>
      <c r="H29" s="23" t="s">
        <v>25</v>
      </c>
      <c r="I29" s="20">
        <v>39331</v>
      </c>
      <c r="J29" s="20" t="s">
        <v>70</v>
      </c>
      <c r="K29" s="20" t="s">
        <v>71</v>
      </c>
      <c r="L29" s="20" t="s">
        <v>117</v>
      </c>
      <c r="M29" s="21">
        <v>9</v>
      </c>
      <c r="N29" s="8"/>
      <c r="O29" s="38">
        <f>(Таблица14[[#This Row],[Итог 1 тур махс. 100 б.]]+Таблица14[[#This Row],[Итог 2 тур махс. 100 б.]])/2</f>
        <v>18.534661685346617</v>
      </c>
      <c r="P29" s="35">
        <f>(Таблица14[[#This Row],[1 тур итог макс. 33б.]]/33)*100</f>
        <v>15.151515151515152</v>
      </c>
      <c r="Q29" s="3">
        <v>5</v>
      </c>
      <c r="R29" s="3"/>
      <c r="S29" s="3"/>
      <c r="T29" s="35">
        <f>Таблица14[[#This Row],[2 тур итог макс. 73 б.]]/73*100</f>
        <v>21.917808219178081</v>
      </c>
      <c r="U29" s="3">
        <f>SUM(Таблица14[[#This Row],[1 макс.   5 б.]:[17]])</f>
        <v>16</v>
      </c>
      <c r="V29" s="4">
        <v>3</v>
      </c>
      <c r="W29" s="4">
        <v>0</v>
      </c>
      <c r="X29" s="4">
        <v>0</v>
      </c>
      <c r="Y29" s="4">
        <v>1</v>
      </c>
      <c r="Z29" s="4">
        <v>3</v>
      </c>
      <c r="AA29" s="4">
        <v>0</v>
      </c>
      <c r="AB29" s="4">
        <v>0</v>
      </c>
      <c r="AC29" s="4">
        <v>6</v>
      </c>
      <c r="AD29" s="4">
        <v>1</v>
      </c>
      <c r="AE29" s="4">
        <v>2</v>
      </c>
      <c r="AF29" s="4">
        <v>0</v>
      </c>
      <c r="AG29" s="4">
        <v>0</v>
      </c>
      <c r="AH29" s="4">
        <v>0</v>
      </c>
      <c r="AI29" s="4">
        <v>0</v>
      </c>
      <c r="AJ29" s="4"/>
      <c r="AK29" s="4"/>
      <c r="AL29" s="4"/>
    </row>
    <row r="30" spans="1:38" ht="63.75" x14ac:dyDescent="0.35">
      <c r="A30" s="4">
        <v>25</v>
      </c>
      <c r="B30" s="3" t="s">
        <v>394</v>
      </c>
      <c r="C30" s="16" t="s">
        <v>21</v>
      </c>
      <c r="D30" s="17" t="s">
        <v>21</v>
      </c>
      <c r="E30" s="18" t="s">
        <v>214</v>
      </c>
      <c r="F30" s="18" t="s">
        <v>61</v>
      </c>
      <c r="G30" s="18" t="s">
        <v>43</v>
      </c>
      <c r="H30" s="23" t="s">
        <v>27</v>
      </c>
      <c r="I30" s="20">
        <v>39058</v>
      </c>
      <c r="J30" s="20" t="s">
        <v>70</v>
      </c>
      <c r="K30" s="20" t="s">
        <v>71</v>
      </c>
      <c r="L30" s="20" t="s">
        <v>84</v>
      </c>
      <c r="M30" s="21">
        <v>9</v>
      </c>
      <c r="N30" s="8"/>
      <c r="O30" s="38">
        <f>(Таблица14[[#This Row],[Итог 1 тур махс. 100 б.]]+Таблица14[[#This Row],[Итог 2 тур махс. 100 б.]])/2</f>
        <v>18.534661685346617</v>
      </c>
      <c r="P30" s="35">
        <f>(Таблица14[[#This Row],[1 тур итог макс. 33б.]]/33)*100</f>
        <v>15.151515151515152</v>
      </c>
      <c r="Q30" s="3">
        <v>5</v>
      </c>
      <c r="R30" s="3"/>
      <c r="S30" s="3"/>
      <c r="T30" s="35">
        <f>Таблица14[[#This Row],[2 тур итог макс. 73 б.]]/73*100</f>
        <v>21.917808219178081</v>
      </c>
      <c r="U30" s="3">
        <f>SUM(Таблица14[[#This Row],[1 макс.   5 б.]:[17]])</f>
        <v>16</v>
      </c>
      <c r="V30" s="4">
        <v>0</v>
      </c>
      <c r="W30" s="4">
        <v>0</v>
      </c>
      <c r="X30" s="4">
        <v>0</v>
      </c>
      <c r="Y30" s="4">
        <v>1</v>
      </c>
      <c r="Z30" s="4">
        <v>0</v>
      </c>
      <c r="AA30" s="4">
        <v>0</v>
      </c>
      <c r="AB30" s="4">
        <v>1</v>
      </c>
      <c r="AC30" s="4">
        <v>6</v>
      </c>
      <c r="AD30" s="4">
        <v>3</v>
      </c>
      <c r="AE30" s="4">
        <v>0</v>
      </c>
      <c r="AF30" s="4">
        <v>5</v>
      </c>
      <c r="AG30" s="4">
        <v>0</v>
      </c>
      <c r="AH30" s="4">
        <v>0</v>
      </c>
      <c r="AI30" s="4">
        <v>0</v>
      </c>
      <c r="AJ30" s="4"/>
      <c r="AK30" s="4"/>
      <c r="AL30" s="4"/>
    </row>
    <row r="31" spans="1:38" ht="51" x14ac:dyDescent="0.35">
      <c r="A31" s="4">
        <v>26</v>
      </c>
      <c r="B31" s="3" t="s">
        <v>401</v>
      </c>
      <c r="C31" s="28" t="s">
        <v>23</v>
      </c>
      <c r="D31" s="17" t="s">
        <v>24</v>
      </c>
      <c r="E31" s="18" t="s">
        <v>205</v>
      </c>
      <c r="F31" s="18" t="s">
        <v>79</v>
      </c>
      <c r="G31" s="18" t="s">
        <v>94</v>
      </c>
      <c r="H31" s="23" t="s">
        <v>25</v>
      </c>
      <c r="I31" s="20">
        <v>39310</v>
      </c>
      <c r="J31" s="20" t="s">
        <v>70</v>
      </c>
      <c r="K31" s="20" t="s">
        <v>71</v>
      </c>
      <c r="L31" s="20" t="s">
        <v>86</v>
      </c>
      <c r="M31" s="21">
        <v>9</v>
      </c>
      <c r="N31" s="8"/>
      <c r="O31" s="38">
        <f>(Таблица14[[#This Row],[Итог 1 тур махс. 100 б.]]+Таблица14[[#This Row],[Итог 2 тур махс. 100 б.]])/2</f>
        <v>15.3590701535907</v>
      </c>
      <c r="P31" s="35">
        <f>(Таблица14[[#This Row],[1 тур итог макс. 33б.]]/33)*100</f>
        <v>6.0606060606060606</v>
      </c>
      <c r="Q31" s="3">
        <v>2</v>
      </c>
      <c r="R31" s="3"/>
      <c r="S31" s="3"/>
      <c r="T31" s="35">
        <f>Таблица14[[#This Row],[2 тур итог макс. 73 б.]]/73*100</f>
        <v>24.657534246575342</v>
      </c>
      <c r="U31" s="3">
        <f>SUM(Таблица14[[#This Row],[1 макс.   5 б.]:[17]])</f>
        <v>18</v>
      </c>
      <c r="V31" s="4">
        <v>3</v>
      </c>
      <c r="W31" s="4">
        <v>0</v>
      </c>
      <c r="X31" s="4">
        <v>0</v>
      </c>
      <c r="Y31" s="4">
        <v>2</v>
      </c>
      <c r="Z31" s="4">
        <v>0</v>
      </c>
      <c r="AA31" s="4">
        <v>0</v>
      </c>
      <c r="AB31" s="4">
        <v>0</v>
      </c>
      <c r="AC31" s="4">
        <v>6</v>
      </c>
      <c r="AD31" s="4">
        <v>2</v>
      </c>
      <c r="AE31" s="4">
        <v>0</v>
      </c>
      <c r="AF31" s="4">
        <v>5</v>
      </c>
      <c r="AG31" s="4">
        <v>0</v>
      </c>
      <c r="AH31" s="4">
        <v>0</v>
      </c>
      <c r="AI31" s="4">
        <v>0</v>
      </c>
      <c r="AJ31" s="4"/>
      <c r="AK31" s="4"/>
      <c r="AL31" s="4"/>
    </row>
    <row r="32" spans="1:38" ht="51" x14ac:dyDescent="0.35">
      <c r="A32" s="4">
        <v>27</v>
      </c>
      <c r="B32" s="3" t="s">
        <v>311</v>
      </c>
      <c r="C32" s="16" t="s">
        <v>20</v>
      </c>
      <c r="D32" s="17" t="s">
        <v>20</v>
      </c>
      <c r="E32" s="18" t="s">
        <v>186</v>
      </c>
      <c r="F32" s="18" t="s">
        <v>40</v>
      </c>
      <c r="G32" s="18" t="s">
        <v>33</v>
      </c>
      <c r="H32" s="19" t="s">
        <v>27</v>
      </c>
      <c r="I32" s="20">
        <v>39071</v>
      </c>
      <c r="J32" s="20" t="s">
        <v>70</v>
      </c>
      <c r="K32" s="20" t="s">
        <v>71</v>
      </c>
      <c r="L32" s="20" t="s">
        <v>187</v>
      </c>
      <c r="M32" s="21">
        <v>9</v>
      </c>
      <c r="N32" s="8"/>
      <c r="O32" s="38">
        <f>(Таблица14[[#This Row],[Итог 1 тур махс. 100 б.]]+Таблица14[[#This Row],[Итог 2 тур махс. 100 б.]])/2</f>
        <v>24.242424242424242</v>
      </c>
      <c r="P32" s="35">
        <f>(Таблица14[[#This Row],[1 тур итог макс. 33б.]]/33)*100</f>
        <v>48.484848484848484</v>
      </c>
      <c r="Q32" s="3">
        <v>16</v>
      </c>
      <c r="R32" s="3"/>
      <c r="S32" s="3"/>
      <c r="T32" s="35">
        <f>Таблица14[[#This Row],[2 тур итог макс. 73 б.]]/73*100</f>
        <v>0</v>
      </c>
      <c r="U32" s="3">
        <f>SUM(Таблица14[[#This Row],[1 макс.   5 б.]:[17]])</f>
        <v>0</v>
      </c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ht="63.75" x14ac:dyDescent="0.35">
      <c r="A33" s="4">
        <v>28</v>
      </c>
      <c r="B33" s="3" t="s">
        <v>393</v>
      </c>
      <c r="C33" s="16" t="s">
        <v>21</v>
      </c>
      <c r="D33" s="17" t="s">
        <v>21</v>
      </c>
      <c r="E33" s="18" t="s">
        <v>212</v>
      </c>
      <c r="F33" s="18" t="s">
        <v>213</v>
      </c>
      <c r="G33" s="18" t="s">
        <v>29</v>
      </c>
      <c r="H33" s="23" t="s">
        <v>25</v>
      </c>
      <c r="I33" s="20">
        <v>39380</v>
      </c>
      <c r="J33" s="20" t="s">
        <v>70</v>
      </c>
      <c r="K33" s="20" t="s">
        <v>71</v>
      </c>
      <c r="L33" s="20" t="s">
        <v>81</v>
      </c>
      <c r="M33" s="21">
        <v>9</v>
      </c>
      <c r="N33" s="8"/>
      <c r="O33" s="38">
        <f>(Таблица14[[#This Row],[Итог 1 тур махс. 100 б.]]+Таблица14[[#This Row],[Итог 2 тур махс. 100 б.]])/2</f>
        <v>9.0909090909090917</v>
      </c>
      <c r="P33" s="35">
        <f>(Таблица14[[#This Row],[1 тур итог макс. 33б.]]/33)*100</f>
        <v>18.181818181818183</v>
      </c>
      <c r="Q33" s="3">
        <v>6</v>
      </c>
      <c r="R33" s="3"/>
      <c r="S33" s="3"/>
      <c r="T33" s="35">
        <f>Таблица14[[#This Row],[2 тур итог макс. 73 б.]]/73*100</f>
        <v>0</v>
      </c>
      <c r="U33" s="3">
        <f>SUM(Таблица14[[#This Row],[1 макс.   5 б.]:[17]])</f>
        <v>0</v>
      </c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</sheetData>
  <sortState ref="A6:Q50">
    <sortCondition descending="1" ref="O6:O50"/>
  </sortState>
  <mergeCells count="2">
    <mergeCell ref="Q4:S4"/>
    <mergeCell ref="U4:AL4"/>
  </mergeCells>
  <dataValidations count="3">
    <dataValidation type="list" allowBlank="1" showInputMessage="1" showErrorMessage="1" sqref="J6:J33">
      <formula1>гражданство</formula1>
    </dataValidation>
    <dataValidation type="list" allowBlank="1" showInputMessage="1" showErrorMessage="1" sqref="H6:H33">
      <formula1>пол</formula1>
    </dataValidation>
    <dataValidation type="list" allowBlank="1" showInputMessage="1" showErrorMessage="1" sqref="M6:M33">
      <formula1>класс</formula1>
    </dataValidation>
  </dataValidations>
  <pageMargins left="0.11811023622047245" right="0.11811023622047245" top="0.35433070866141736" bottom="0.35433070866141736" header="0.31496062992125984" footer="0.31496062992125984"/>
  <pageSetup paperSize="9" scale="8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topLeftCell="B1" zoomScale="80" zoomScaleNormal="80" zoomScaleSheetLayoutView="84" workbookViewId="0">
      <selection activeCell="B1" sqref="B1"/>
    </sheetView>
  </sheetViews>
  <sheetFormatPr defaultRowHeight="15" x14ac:dyDescent="0.25"/>
  <cols>
    <col min="1" max="1" width="5.28515625" style="1" customWidth="1"/>
    <col min="2" max="2" width="12.28515625" style="1" customWidth="1"/>
    <col min="3" max="3" width="15.42578125" style="2" hidden="1" customWidth="1"/>
    <col min="4" max="4" width="16.42578125" customWidth="1"/>
    <col min="5" max="5" width="15" customWidth="1"/>
    <col min="6" max="6" width="19.7109375" customWidth="1"/>
    <col min="7" max="7" width="16" customWidth="1"/>
    <col min="8" max="8" width="12.28515625" style="1" hidden="1" customWidth="1"/>
    <col min="9" max="9" width="12.28515625" hidden="1" customWidth="1"/>
    <col min="10" max="10" width="13.42578125" style="7" hidden="1" customWidth="1"/>
    <col min="11" max="11" width="12.85546875" hidden="1" customWidth="1"/>
    <col min="12" max="12" width="51.7109375" style="10" customWidth="1"/>
    <col min="13" max="13" width="10.5703125" style="1" customWidth="1"/>
    <col min="14" max="14" width="13.140625" hidden="1" customWidth="1"/>
    <col min="15" max="16" width="11" customWidth="1"/>
    <col min="17" max="17" width="15.7109375" customWidth="1"/>
    <col min="18" max="18" width="6.7109375" hidden="1" customWidth="1"/>
    <col min="19" max="19" width="9.140625" hidden="1" customWidth="1"/>
    <col min="20" max="20" width="17.5703125" customWidth="1"/>
    <col min="36" max="38" width="0" hidden="1" customWidth="1"/>
  </cols>
  <sheetData>
    <row r="1" spans="1:38" x14ac:dyDescent="0.25">
      <c r="E1" s="6" t="s">
        <v>16</v>
      </c>
      <c r="F1" s="6" t="s">
        <v>15</v>
      </c>
    </row>
    <row r="2" spans="1:38" x14ac:dyDescent="0.25">
      <c r="E2" s="6" t="s">
        <v>14</v>
      </c>
      <c r="F2" s="6" t="s">
        <v>60</v>
      </c>
    </row>
    <row r="3" spans="1:38" ht="15.75" thickBot="1" x14ac:dyDescent="0.3">
      <c r="E3" s="6" t="s">
        <v>13</v>
      </c>
      <c r="F3" s="6" t="s">
        <v>18</v>
      </c>
    </row>
    <row r="4" spans="1:38" ht="26.25" thickBot="1" x14ac:dyDescent="0.3">
      <c r="E4" s="6" t="s">
        <v>12</v>
      </c>
      <c r="F4" s="6" t="s">
        <v>218</v>
      </c>
      <c r="L4" s="1"/>
      <c r="Q4" s="43" t="s">
        <v>144</v>
      </c>
      <c r="R4" s="44"/>
      <c r="S4" s="45"/>
      <c r="T4" s="33"/>
      <c r="U4" s="43" t="s">
        <v>145</v>
      </c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5"/>
    </row>
    <row r="5" spans="1:38" ht="90" x14ac:dyDescent="0.25">
      <c r="A5" s="9" t="s">
        <v>11</v>
      </c>
      <c r="B5" s="9" t="s">
        <v>140</v>
      </c>
      <c r="C5" s="9" t="s">
        <v>137</v>
      </c>
      <c r="D5" s="9" t="s">
        <v>10</v>
      </c>
      <c r="E5" s="9" t="s">
        <v>9</v>
      </c>
      <c r="F5" s="9" t="s">
        <v>8</v>
      </c>
      <c r="G5" s="9" t="s">
        <v>7</v>
      </c>
      <c r="H5" s="9" t="s">
        <v>5</v>
      </c>
      <c r="I5" s="9" t="s">
        <v>6</v>
      </c>
      <c r="J5" s="9" t="s">
        <v>4</v>
      </c>
      <c r="K5" s="9" t="s">
        <v>3</v>
      </c>
      <c r="L5" s="9" t="s">
        <v>2</v>
      </c>
      <c r="M5" s="9" t="s">
        <v>1</v>
      </c>
      <c r="N5" s="9" t="s">
        <v>0</v>
      </c>
      <c r="O5" s="9" t="s">
        <v>460</v>
      </c>
      <c r="P5" s="9" t="s">
        <v>426</v>
      </c>
      <c r="Q5" s="9" t="s">
        <v>428</v>
      </c>
      <c r="R5" s="9" t="s">
        <v>107</v>
      </c>
      <c r="S5" s="9" t="s">
        <v>108</v>
      </c>
      <c r="T5" s="9" t="s">
        <v>425</v>
      </c>
      <c r="U5" s="9" t="s">
        <v>427</v>
      </c>
      <c r="V5" s="36" t="s">
        <v>429</v>
      </c>
      <c r="W5" s="36" t="s">
        <v>430</v>
      </c>
      <c r="X5" s="36" t="s">
        <v>431</v>
      </c>
      <c r="Y5" s="36" t="s">
        <v>432</v>
      </c>
      <c r="Z5" s="36" t="s">
        <v>433</v>
      </c>
      <c r="AA5" s="36" t="s">
        <v>434</v>
      </c>
      <c r="AB5" s="36" t="s">
        <v>435</v>
      </c>
      <c r="AC5" s="36" t="s">
        <v>436</v>
      </c>
      <c r="AD5" s="36" t="s">
        <v>437</v>
      </c>
      <c r="AE5" s="36" t="s">
        <v>438</v>
      </c>
      <c r="AF5" s="36" t="s">
        <v>439</v>
      </c>
      <c r="AG5" s="36" t="s">
        <v>440</v>
      </c>
      <c r="AH5" s="36" t="s">
        <v>441</v>
      </c>
      <c r="AI5" s="36" t="s">
        <v>442</v>
      </c>
      <c r="AJ5" s="13" t="s">
        <v>404</v>
      </c>
      <c r="AK5" s="13" t="s">
        <v>405</v>
      </c>
      <c r="AL5" s="13" t="s">
        <v>406</v>
      </c>
    </row>
    <row r="6" spans="1:38" ht="36.75" customHeight="1" x14ac:dyDescent="0.25">
      <c r="A6" s="4">
        <v>1</v>
      </c>
      <c r="B6" s="15" t="s">
        <v>318</v>
      </c>
      <c r="C6" s="16" t="s">
        <v>20</v>
      </c>
      <c r="D6" s="17" t="s">
        <v>20</v>
      </c>
      <c r="E6" s="18" t="s">
        <v>155</v>
      </c>
      <c r="F6" s="18" t="s">
        <v>72</v>
      </c>
      <c r="G6" s="18" t="s">
        <v>69</v>
      </c>
      <c r="H6" s="19" t="s">
        <v>27</v>
      </c>
      <c r="I6" s="20">
        <v>38737</v>
      </c>
      <c r="J6" s="20" t="s">
        <v>70</v>
      </c>
      <c r="K6" s="20" t="s">
        <v>71</v>
      </c>
      <c r="L6" s="20" t="s">
        <v>85</v>
      </c>
      <c r="M6" s="21">
        <v>10</v>
      </c>
      <c r="N6" s="5"/>
      <c r="O6" s="37">
        <f>(Таблица13[[#This Row],[Итог 1 тура макс. 100 б.]]+Таблица13[[#This Row],[Итог 2 тура макс. 100 б.]])/2</f>
        <v>52.146464646464651</v>
      </c>
      <c r="P6" s="34">
        <f>Таблица13[[#This Row],[1 тур итог макс. 33 б.]]/33*100</f>
        <v>51.515151515151516</v>
      </c>
      <c r="Q6" s="4">
        <v>17</v>
      </c>
      <c r="R6" s="4"/>
      <c r="S6" s="14"/>
      <c r="T6" s="39">
        <f>Таблица13[[#This Row],[2 тур итог макс. 72 б.]]/72*100</f>
        <v>52.777777777777779</v>
      </c>
      <c r="U6" s="14">
        <f>SUM(Таблица13[[#This Row],[1            макс.           5 б.]:[17]])</f>
        <v>38</v>
      </c>
      <c r="V6" s="14">
        <v>3</v>
      </c>
      <c r="W6" s="14">
        <v>2</v>
      </c>
      <c r="X6" s="14">
        <v>1</v>
      </c>
      <c r="Y6" s="14">
        <v>0</v>
      </c>
      <c r="Z6" s="14">
        <v>1</v>
      </c>
      <c r="AA6" s="14">
        <v>1</v>
      </c>
      <c r="AB6" s="14">
        <v>2</v>
      </c>
      <c r="AC6" s="14">
        <v>4</v>
      </c>
      <c r="AD6" s="14">
        <v>3</v>
      </c>
      <c r="AE6" s="14">
        <v>3</v>
      </c>
      <c r="AF6" s="14">
        <v>4</v>
      </c>
      <c r="AG6" s="14">
        <v>6</v>
      </c>
      <c r="AH6" s="14">
        <v>1</v>
      </c>
      <c r="AI6" s="14">
        <v>7</v>
      </c>
      <c r="AJ6" s="14"/>
      <c r="AK6" s="14"/>
      <c r="AL6" s="14"/>
    </row>
    <row r="7" spans="1:38" ht="36.75" customHeight="1" x14ac:dyDescent="0.25">
      <c r="A7" s="4">
        <v>2</v>
      </c>
      <c r="B7" s="15" t="s">
        <v>332</v>
      </c>
      <c r="C7" s="16" t="s">
        <v>20</v>
      </c>
      <c r="D7" s="17" t="s">
        <v>20</v>
      </c>
      <c r="E7" s="18" t="s">
        <v>225</v>
      </c>
      <c r="F7" s="18" t="s">
        <v>66</v>
      </c>
      <c r="G7" s="18" t="s">
        <v>28</v>
      </c>
      <c r="H7" s="19" t="s">
        <v>25</v>
      </c>
      <c r="I7" s="20">
        <v>38667</v>
      </c>
      <c r="J7" s="20" t="s">
        <v>70</v>
      </c>
      <c r="K7" s="20" t="s">
        <v>71</v>
      </c>
      <c r="L7" s="20" t="s">
        <v>303</v>
      </c>
      <c r="M7" s="21">
        <v>10</v>
      </c>
      <c r="N7" s="5"/>
      <c r="O7" s="37">
        <f>(Таблица13[[#This Row],[Итог 1 тура макс. 100 б.]]+Таблица13[[#This Row],[Итог 2 тура макс. 100 б.]])/2</f>
        <v>47.664141414141412</v>
      </c>
      <c r="P7" s="34">
        <f>Таблица13[[#This Row],[1 тур итог макс. 33 б.]]/33*100</f>
        <v>60.606060606060609</v>
      </c>
      <c r="Q7" s="4">
        <v>20</v>
      </c>
      <c r="R7" s="4"/>
      <c r="S7" s="4"/>
      <c r="T7" s="39">
        <f>Таблица13[[#This Row],[2 тур итог макс. 72 б.]]/72*100</f>
        <v>34.722222222222221</v>
      </c>
      <c r="U7" s="4">
        <f>SUM(Таблица13[[#This Row],[1            макс.           5 б.]:[17]])</f>
        <v>25</v>
      </c>
      <c r="V7" s="4">
        <v>5</v>
      </c>
      <c r="W7" s="4">
        <v>2</v>
      </c>
      <c r="X7" s="4">
        <v>0</v>
      </c>
      <c r="Y7" s="4">
        <v>3</v>
      </c>
      <c r="Z7" s="4">
        <v>2</v>
      </c>
      <c r="AA7" s="4">
        <v>0</v>
      </c>
      <c r="AB7" s="4">
        <v>0</v>
      </c>
      <c r="AC7" s="4">
        <v>3</v>
      </c>
      <c r="AD7" s="4">
        <v>3</v>
      </c>
      <c r="AE7" s="4">
        <v>1</v>
      </c>
      <c r="AF7" s="4">
        <v>0</v>
      </c>
      <c r="AG7" s="4">
        <v>3</v>
      </c>
      <c r="AH7" s="4">
        <v>1</v>
      </c>
      <c r="AI7" s="4">
        <v>2</v>
      </c>
      <c r="AJ7" s="4"/>
      <c r="AK7" s="4"/>
      <c r="AL7" s="4"/>
    </row>
    <row r="8" spans="1:38" ht="25.5" x14ac:dyDescent="0.25">
      <c r="A8" s="4">
        <v>3</v>
      </c>
      <c r="B8" s="15" t="s">
        <v>321</v>
      </c>
      <c r="C8" s="16" t="s">
        <v>20</v>
      </c>
      <c r="D8" s="17" t="s">
        <v>20</v>
      </c>
      <c r="E8" s="18" t="s">
        <v>152</v>
      </c>
      <c r="F8" s="18" t="s">
        <v>61</v>
      </c>
      <c r="G8" s="18" t="s">
        <v>33</v>
      </c>
      <c r="H8" s="19" t="s">
        <v>27</v>
      </c>
      <c r="I8" s="20">
        <v>39059</v>
      </c>
      <c r="J8" s="20" t="s">
        <v>70</v>
      </c>
      <c r="K8" s="20" t="s">
        <v>71</v>
      </c>
      <c r="L8" s="20" t="s">
        <v>109</v>
      </c>
      <c r="M8" s="21">
        <v>10</v>
      </c>
      <c r="N8" s="5"/>
      <c r="O8" s="37">
        <f>(Таблица13[[#This Row],[Итог 1 тура макс. 100 б.]]+Таблица13[[#This Row],[Итог 2 тура макс. 100 б.]])/2</f>
        <v>45.833333333333329</v>
      </c>
      <c r="P8" s="34">
        <f>Таблица13[[#This Row],[1 тур итог макс. 33 б.]]/33*100</f>
        <v>33.333333333333329</v>
      </c>
      <c r="Q8" s="4">
        <v>11</v>
      </c>
      <c r="R8" s="4"/>
      <c r="S8" s="4"/>
      <c r="T8" s="39">
        <f>Таблица13[[#This Row],[2 тур итог макс. 72 б.]]/72*100</f>
        <v>58.333333333333336</v>
      </c>
      <c r="U8" s="4">
        <f>SUM(Таблица13[[#This Row],[1            макс.           5 б.]:[17]])</f>
        <v>42</v>
      </c>
      <c r="V8" s="4">
        <v>3</v>
      </c>
      <c r="W8" s="4">
        <v>2</v>
      </c>
      <c r="X8" s="4">
        <v>3</v>
      </c>
      <c r="Y8" s="4">
        <v>2</v>
      </c>
      <c r="Z8" s="4">
        <v>2</v>
      </c>
      <c r="AA8" s="4">
        <v>1</v>
      </c>
      <c r="AB8" s="4">
        <v>2</v>
      </c>
      <c r="AC8" s="4">
        <v>3</v>
      </c>
      <c r="AD8" s="4">
        <v>4</v>
      </c>
      <c r="AE8" s="4">
        <v>1</v>
      </c>
      <c r="AF8" s="4">
        <v>3</v>
      </c>
      <c r="AG8" s="4">
        <v>7</v>
      </c>
      <c r="AH8" s="4">
        <v>1</v>
      </c>
      <c r="AI8" s="4">
        <v>8</v>
      </c>
      <c r="AJ8" s="4"/>
      <c r="AK8" s="4"/>
      <c r="AL8" s="4"/>
    </row>
    <row r="9" spans="1:38" ht="38.25" x14ac:dyDescent="0.25">
      <c r="A9" s="4">
        <v>4</v>
      </c>
      <c r="B9" s="15" t="s">
        <v>329</v>
      </c>
      <c r="C9" s="16" t="s">
        <v>20</v>
      </c>
      <c r="D9" s="17" t="s">
        <v>46</v>
      </c>
      <c r="E9" s="18" t="s">
        <v>237</v>
      </c>
      <c r="F9" s="18" t="s">
        <v>238</v>
      </c>
      <c r="G9" s="18" t="s">
        <v>236</v>
      </c>
      <c r="H9" s="29" t="s">
        <v>27</v>
      </c>
      <c r="I9" s="30">
        <v>38673</v>
      </c>
      <c r="J9" s="30" t="s">
        <v>70</v>
      </c>
      <c r="K9" s="30" t="s">
        <v>71</v>
      </c>
      <c r="L9" s="20" t="s">
        <v>111</v>
      </c>
      <c r="M9" s="21">
        <v>10</v>
      </c>
      <c r="N9" s="5"/>
      <c r="O9" s="37">
        <f>(Таблица13[[#This Row],[Итог 1 тура макс. 100 б.]]+Таблица13[[#This Row],[Итог 2 тура макс. 100 б.]])/2</f>
        <v>34.469696969696969</v>
      </c>
      <c r="P9" s="34">
        <f>Таблица13[[#This Row],[1 тур итог макс. 33 б.]]/33*100</f>
        <v>27.27272727272727</v>
      </c>
      <c r="Q9" s="4">
        <v>9</v>
      </c>
      <c r="R9" s="4"/>
      <c r="S9" s="4"/>
      <c r="T9" s="39">
        <f>Таблица13[[#This Row],[2 тур итог макс. 72 б.]]/72*100</f>
        <v>41.666666666666671</v>
      </c>
      <c r="U9" s="4">
        <f>SUM(Таблица13[[#This Row],[1            макс.           5 б.]:[17]])</f>
        <v>30</v>
      </c>
      <c r="V9" s="4">
        <v>3</v>
      </c>
      <c r="W9" s="4">
        <v>2</v>
      </c>
      <c r="X9" s="4">
        <v>0</v>
      </c>
      <c r="Y9" s="4">
        <v>0</v>
      </c>
      <c r="Z9" s="4">
        <v>1</v>
      </c>
      <c r="AA9" s="4">
        <v>1</v>
      </c>
      <c r="AB9" s="4">
        <v>1</v>
      </c>
      <c r="AC9" s="4">
        <v>2</v>
      </c>
      <c r="AD9" s="4">
        <v>4</v>
      </c>
      <c r="AE9" s="4">
        <v>1</v>
      </c>
      <c r="AF9" s="4">
        <v>3</v>
      </c>
      <c r="AG9" s="4">
        <v>5</v>
      </c>
      <c r="AH9" s="4">
        <v>1</v>
      </c>
      <c r="AI9" s="4">
        <v>6</v>
      </c>
      <c r="AJ9" s="4"/>
      <c r="AK9" s="4"/>
      <c r="AL9" s="4"/>
    </row>
    <row r="10" spans="1:38" ht="38.25" x14ac:dyDescent="0.25">
      <c r="A10" s="4">
        <v>5</v>
      </c>
      <c r="B10" s="15" t="s">
        <v>379</v>
      </c>
      <c r="C10" s="28" t="s">
        <v>21</v>
      </c>
      <c r="D10" s="17" t="s">
        <v>21</v>
      </c>
      <c r="E10" s="18" t="s">
        <v>80</v>
      </c>
      <c r="F10" s="18" t="s">
        <v>261</v>
      </c>
      <c r="G10" s="18" t="s">
        <v>134</v>
      </c>
      <c r="H10" s="23" t="s">
        <v>27</v>
      </c>
      <c r="I10" s="20">
        <v>38946</v>
      </c>
      <c r="J10" s="20" t="s">
        <v>70</v>
      </c>
      <c r="K10" s="20" t="s">
        <v>71</v>
      </c>
      <c r="L10" s="20" t="s">
        <v>84</v>
      </c>
      <c r="M10" s="21">
        <v>10</v>
      </c>
      <c r="N10" s="5"/>
      <c r="O10" s="37">
        <f>(Таблица13[[#This Row],[Итог 1 тура макс. 100 б.]]+Таблица13[[#This Row],[Итог 2 тура макс. 100 б.]])/2</f>
        <v>34.469696969696969</v>
      </c>
      <c r="P10" s="34">
        <f>Таблица13[[#This Row],[1 тур итог макс. 33 б.]]/33*100</f>
        <v>27.27272727272727</v>
      </c>
      <c r="Q10" s="4">
        <v>9</v>
      </c>
      <c r="R10" s="4"/>
      <c r="S10" s="4"/>
      <c r="T10" s="39">
        <f>Таблица13[[#This Row],[2 тур итог макс. 72 б.]]/72*100</f>
        <v>41.666666666666671</v>
      </c>
      <c r="U10" s="4">
        <f>SUM(Таблица13[[#This Row],[1            макс.           5 б.]:[17]])</f>
        <v>30</v>
      </c>
      <c r="V10" s="4">
        <v>2</v>
      </c>
      <c r="W10" s="4">
        <v>0</v>
      </c>
      <c r="X10" s="4">
        <v>0</v>
      </c>
      <c r="Y10" s="4">
        <v>0</v>
      </c>
      <c r="Z10" s="4">
        <v>0</v>
      </c>
      <c r="AA10" s="4">
        <v>3</v>
      </c>
      <c r="AB10" s="4">
        <v>1</v>
      </c>
      <c r="AC10" s="4">
        <v>1</v>
      </c>
      <c r="AD10" s="4">
        <v>4</v>
      </c>
      <c r="AE10" s="4">
        <v>1</v>
      </c>
      <c r="AF10" s="4">
        <v>1</v>
      </c>
      <c r="AG10" s="4">
        <v>8</v>
      </c>
      <c r="AH10" s="4">
        <v>1</v>
      </c>
      <c r="AI10" s="4">
        <v>8</v>
      </c>
      <c r="AJ10" s="4"/>
      <c r="AK10" s="4"/>
      <c r="AL10" s="4"/>
    </row>
    <row r="11" spans="1:38" ht="38.25" x14ac:dyDescent="0.25">
      <c r="A11" s="4">
        <v>6</v>
      </c>
      <c r="B11" s="15" t="s">
        <v>319</v>
      </c>
      <c r="C11" s="16" t="s">
        <v>20</v>
      </c>
      <c r="D11" s="17" t="s">
        <v>20</v>
      </c>
      <c r="E11" s="18" t="s">
        <v>222</v>
      </c>
      <c r="F11" s="18" t="s">
        <v>125</v>
      </c>
      <c r="G11" s="18" t="s">
        <v>39</v>
      </c>
      <c r="H11" s="19" t="s">
        <v>27</v>
      </c>
      <c r="I11" s="20">
        <v>38729</v>
      </c>
      <c r="J11" s="20" t="s">
        <v>70</v>
      </c>
      <c r="K11" s="20" t="s">
        <v>71</v>
      </c>
      <c r="L11" s="20" t="s">
        <v>223</v>
      </c>
      <c r="M11" s="21">
        <v>10</v>
      </c>
      <c r="N11" s="5"/>
      <c r="O11" s="37">
        <f>(Таблица13[[#This Row],[Итог 1 тура макс. 100 б.]]+Таблица13[[#This Row],[Итог 2 тура макс. 100 б.]])/2</f>
        <v>33.901515151515156</v>
      </c>
      <c r="P11" s="34">
        <f>Таблица13[[#This Row],[1 тур итог макс. 33 б.]]/33*100</f>
        <v>30.303030303030305</v>
      </c>
      <c r="Q11" s="4">
        <v>10</v>
      </c>
      <c r="R11" s="4"/>
      <c r="S11" s="4"/>
      <c r="T11" s="39">
        <f>Таблица13[[#This Row],[2 тур итог макс. 72 б.]]/72*100</f>
        <v>37.5</v>
      </c>
      <c r="U11" s="4">
        <f>SUM(Таблица13[[#This Row],[1            макс.           5 б.]:[17]])</f>
        <v>27</v>
      </c>
      <c r="V11" s="4">
        <v>4</v>
      </c>
      <c r="W11" s="4">
        <v>1</v>
      </c>
      <c r="X11" s="4">
        <v>0</v>
      </c>
      <c r="Y11" s="4">
        <v>1</v>
      </c>
      <c r="Z11" s="4">
        <v>2</v>
      </c>
      <c r="AA11" s="4">
        <v>1</v>
      </c>
      <c r="AB11" s="4">
        <v>1</v>
      </c>
      <c r="AC11" s="4">
        <v>1</v>
      </c>
      <c r="AD11" s="4">
        <v>5</v>
      </c>
      <c r="AE11" s="4">
        <v>1</v>
      </c>
      <c r="AF11" s="4">
        <v>2</v>
      </c>
      <c r="AG11" s="4">
        <v>7</v>
      </c>
      <c r="AH11" s="4">
        <v>1</v>
      </c>
      <c r="AI11" s="4">
        <v>0</v>
      </c>
      <c r="AJ11" s="4"/>
      <c r="AK11" s="4"/>
      <c r="AL11" s="4"/>
    </row>
    <row r="12" spans="1:38" ht="25.5" x14ac:dyDescent="0.25">
      <c r="A12" s="4">
        <v>7</v>
      </c>
      <c r="B12" s="15" t="s">
        <v>317</v>
      </c>
      <c r="C12" s="16" t="s">
        <v>20</v>
      </c>
      <c r="D12" s="17" t="s">
        <v>20</v>
      </c>
      <c r="E12" s="18" t="s">
        <v>219</v>
      </c>
      <c r="F12" s="18" t="s">
        <v>53</v>
      </c>
      <c r="G12" s="18" t="s">
        <v>28</v>
      </c>
      <c r="H12" s="19" t="s">
        <v>25</v>
      </c>
      <c r="I12" s="20">
        <v>38910</v>
      </c>
      <c r="J12" s="20" t="s">
        <v>70</v>
      </c>
      <c r="K12" s="20" t="s">
        <v>71</v>
      </c>
      <c r="L12" s="20" t="s">
        <v>220</v>
      </c>
      <c r="M12" s="21">
        <v>10</v>
      </c>
      <c r="N12" s="5"/>
      <c r="O12" s="37">
        <f>(Таблица13[[#This Row],[Итог 1 тура макс. 100 б.]]+Таблица13[[#This Row],[Итог 2 тура макс. 100 б.]])/2</f>
        <v>32.638888888888886</v>
      </c>
      <c r="P12" s="34">
        <f>Таблица13[[#This Row],[1 тур итог макс. 33 б.]]/33*100</f>
        <v>33.333333333333329</v>
      </c>
      <c r="Q12" s="3">
        <v>11</v>
      </c>
      <c r="R12" s="3"/>
      <c r="S12" s="4"/>
      <c r="T12" s="39">
        <f>Таблица13[[#This Row],[2 тур итог макс. 72 б.]]/72*100</f>
        <v>31.944444444444443</v>
      </c>
      <c r="U12" s="4">
        <f>SUM(Таблица13[[#This Row],[1            макс.           5 б.]:[17]])</f>
        <v>23</v>
      </c>
      <c r="V12" s="4">
        <v>5</v>
      </c>
      <c r="W12" s="4">
        <v>0</v>
      </c>
      <c r="X12" s="4">
        <v>0</v>
      </c>
      <c r="Y12" s="4">
        <v>0</v>
      </c>
      <c r="Z12" s="4">
        <v>1</v>
      </c>
      <c r="AA12" s="4">
        <v>1</v>
      </c>
      <c r="AB12" s="4">
        <v>1</v>
      </c>
      <c r="AC12" s="4">
        <v>1</v>
      </c>
      <c r="AD12" s="4">
        <v>4</v>
      </c>
      <c r="AE12" s="4">
        <v>2</v>
      </c>
      <c r="AF12" s="4">
        <v>0</v>
      </c>
      <c r="AG12" s="4">
        <v>4</v>
      </c>
      <c r="AH12" s="4">
        <v>0</v>
      </c>
      <c r="AI12" s="4">
        <v>4</v>
      </c>
      <c r="AJ12" s="4"/>
      <c r="AK12" s="4"/>
      <c r="AL12" s="4"/>
    </row>
    <row r="13" spans="1:38" ht="25.5" x14ac:dyDescent="0.25">
      <c r="A13" s="4">
        <v>8</v>
      </c>
      <c r="B13" s="15" t="s">
        <v>377</v>
      </c>
      <c r="C13" s="28" t="s">
        <v>21</v>
      </c>
      <c r="D13" s="17" t="s">
        <v>256</v>
      </c>
      <c r="E13" s="18" t="s">
        <v>257</v>
      </c>
      <c r="F13" s="18" t="s">
        <v>31</v>
      </c>
      <c r="G13" s="18" t="s">
        <v>49</v>
      </c>
      <c r="H13" s="23" t="s">
        <v>25</v>
      </c>
      <c r="I13" s="20">
        <v>38791</v>
      </c>
      <c r="J13" s="20" t="s">
        <v>70</v>
      </c>
      <c r="K13" s="20" t="s">
        <v>71</v>
      </c>
      <c r="L13" s="20" t="s">
        <v>258</v>
      </c>
      <c r="M13" s="21">
        <v>10</v>
      </c>
      <c r="N13" s="5"/>
      <c r="O13" s="37">
        <f>(Таблица13[[#This Row],[Итог 1 тура макс. 100 б.]]+Таблица13[[#This Row],[Итог 2 тура макс. 100 б.]])/2</f>
        <v>32.512626262626263</v>
      </c>
      <c r="P13" s="34">
        <f>Таблица13[[#This Row],[1 тур итог макс. 33 б.]]/33*100</f>
        <v>30.303030303030305</v>
      </c>
      <c r="Q13" s="4">
        <v>10</v>
      </c>
      <c r="R13" s="4"/>
      <c r="S13" s="4"/>
      <c r="T13" s="39">
        <f>Таблица13[[#This Row],[2 тур итог макс. 72 б.]]/72*100</f>
        <v>34.722222222222221</v>
      </c>
      <c r="U13" s="4">
        <f>SUM(Таблица13[[#This Row],[1            макс.           5 б.]:[17]])</f>
        <v>25</v>
      </c>
      <c r="V13" s="4">
        <v>2</v>
      </c>
      <c r="W13" s="4">
        <v>0</v>
      </c>
      <c r="X13" s="4">
        <v>0</v>
      </c>
      <c r="Y13" s="4">
        <v>0</v>
      </c>
      <c r="Z13" s="4">
        <v>1</v>
      </c>
      <c r="AA13" s="4">
        <v>1</v>
      </c>
      <c r="AB13" s="4">
        <v>2</v>
      </c>
      <c r="AC13" s="4">
        <v>0</v>
      </c>
      <c r="AD13" s="4">
        <v>4</v>
      </c>
      <c r="AE13" s="4">
        <v>0</v>
      </c>
      <c r="AF13" s="4">
        <v>0</v>
      </c>
      <c r="AG13" s="4">
        <v>7</v>
      </c>
      <c r="AH13" s="4">
        <v>1</v>
      </c>
      <c r="AI13" s="4">
        <v>7</v>
      </c>
      <c r="AJ13" s="4"/>
      <c r="AK13" s="4"/>
      <c r="AL13" s="4"/>
    </row>
    <row r="14" spans="1:38" ht="38.25" x14ac:dyDescent="0.25">
      <c r="A14" s="4">
        <v>9</v>
      </c>
      <c r="B14" s="15" t="s">
        <v>320</v>
      </c>
      <c r="C14" s="16" t="s">
        <v>20</v>
      </c>
      <c r="D14" s="17" t="s">
        <v>20</v>
      </c>
      <c r="E14" s="18" t="s">
        <v>224</v>
      </c>
      <c r="F14" s="18" t="s">
        <v>52</v>
      </c>
      <c r="G14" s="18" t="s">
        <v>30</v>
      </c>
      <c r="H14" s="19" t="s">
        <v>25</v>
      </c>
      <c r="I14" s="20">
        <v>39154</v>
      </c>
      <c r="J14" s="20" t="s">
        <v>70</v>
      </c>
      <c r="K14" s="20" t="s">
        <v>71</v>
      </c>
      <c r="L14" s="20" t="s">
        <v>88</v>
      </c>
      <c r="M14" s="21">
        <v>10</v>
      </c>
      <c r="N14" s="5"/>
      <c r="O14" s="37">
        <f>(Таблица13[[#This Row],[Итог 1 тура макс. 100 б.]]+Таблица13[[#This Row],[Итог 2 тура макс. 100 б.]])/2</f>
        <v>32.386363636363633</v>
      </c>
      <c r="P14" s="34">
        <f>Таблица13[[#This Row],[1 тур итог макс. 33 б.]]/33*100</f>
        <v>27.27272727272727</v>
      </c>
      <c r="Q14" s="4">
        <v>9</v>
      </c>
      <c r="R14" s="4"/>
      <c r="S14" s="4"/>
      <c r="T14" s="39">
        <f>Таблица13[[#This Row],[2 тур итог макс. 72 б.]]/72*100</f>
        <v>37.5</v>
      </c>
      <c r="U14" s="4">
        <f>SUM(Таблица13[[#This Row],[1            макс.           5 б.]:[17]])</f>
        <v>27</v>
      </c>
      <c r="V14" s="4">
        <v>4</v>
      </c>
      <c r="W14" s="4">
        <v>2</v>
      </c>
      <c r="X14" s="4">
        <v>0</v>
      </c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s="4">
        <v>4</v>
      </c>
      <c r="AE14" s="4">
        <v>0</v>
      </c>
      <c r="AF14" s="4">
        <v>0</v>
      </c>
      <c r="AG14" s="4">
        <v>7</v>
      </c>
      <c r="AH14" s="4">
        <v>2</v>
      </c>
      <c r="AI14" s="4">
        <v>3</v>
      </c>
      <c r="AJ14" s="4"/>
      <c r="AK14" s="4"/>
      <c r="AL14" s="4"/>
    </row>
    <row r="15" spans="1:38" ht="25.5" x14ac:dyDescent="0.25">
      <c r="A15" s="4">
        <v>10</v>
      </c>
      <c r="B15" s="15" t="s">
        <v>383</v>
      </c>
      <c r="C15" s="16" t="s">
        <v>23</v>
      </c>
      <c r="D15" s="17" t="s">
        <v>54</v>
      </c>
      <c r="E15" s="18" t="s">
        <v>120</v>
      </c>
      <c r="F15" s="18" t="s">
        <v>31</v>
      </c>
      <c r="G15" s="18" t="s">
        <v>28</v>
      </c>
      <c r="H15" s="23" t="s">
        <v>25</v>
      </c>
      <c r="I15" s="20" t="s">
        <v>248</v>
      </c>
      <c r="J15" s="20" t="s">
        <v>70</v>
      </c>
      <c r="K15" s="20" t="s">
        <v>71</v>
      </c>
      <c r="L15" s="20" t="s">
        <v>97</v>
      </c>
      <c r="M15" s="21">
        <v>10</v>
      </c>
      <c r="N15" s="5"/>
      <c r="O15" s="37">
        <f>(Таблица13[[#This Row],[Итог 1 тура макс. 100 б.]]+Таблица13[[#This Row],[Итог 2 тура макс. 100 б.]])/2</f>
        <v>31.69191919191919</v>
      </c>
      <c r="P15" s="34">
        <f>Таблица13[[#This Row],[1 тур итог макс. 33 б.]]/33*100</f>
        <v>27.27272727272727</v>
      </c>
      <c r="Q15" s="4">
        <v>9</v>
      </c>
      <c r="R15" s="4"/>
      <c r="S15" s="4"/>
      <c r="T15" s="39">
        <f>Таблица13[[#This Row],[2 тур итог макс. 72 б.]]/72*100</f>
        <v>36.111111111111107</v>
      </c>
      <c r="U15" s="4">
        <f>SUM(Таблица13[[#This Row],[1            макс.           5 б.]:[17]])</f>
        <v>26</v>
      </c>
      <c r="V15" s="4">
        <v>3</v>
      </c>
      <c r="W15" s="4">
        <v>0</v>
      </c>
      <c r="X15" s="4">
        <v>0</v>
      </c>
      <c r="Y15" s="4">
        <v>1</v>
      </c>
      <c r="Z15" s="4">
        <v>1</v>
      </c>
      <c r="AA15" s="4">
        <v>1</v>
      </c>
      <c r="AB15" s="4">
        <v>1</v>
      </c>
      <c r="AC15" s="4">
        <v>3</v>
      </c>
      <c r="AD15" s="4">
        <v>2</v>
      </c>
      <c r="AE15" s="4">
        <v>0</v>
      </c>
      <c r="AF15" s="4">
        <v>0</v>
      </c>
      <c r="AG15" s="4">
        <v>5</v>
      </c>
      <c r="AH15" s="4">
        <v>0</v>
      </c>
      <c r="AI15" s="4">
        <v>9</v>
      </c>
      <c r="AJ15" s="4"/>
      <c r="AK15" s="4"/>
      <c r="AL15" s="4"/>
    </row>
    <row r="16" spans="1:38" ht="25.5" x14ac:dyDescent="0.25">
      <c r="A16" s="4">
        <v>11</v>
      </c>
      <c r="B16" s="15" t="s">
        <v>330</v>
      </c>
      <c r="C16" s="16" t="s">
        <v>20</v>
      </c>
      <c r="D16" s="17" t="s">
        <v>44</v>
      </c>
      <c r="E16" s="18" t="s">
        <v>239</v>
      </c>
      <c r="F16" s="18" t="s">
        <v>128</v>
      </c>
      <c r="G16" s="18" t="s">
        <v>240</v>
      </c>
      <c r="H16" s="23" t="s">
        <v>25</v>
      </c>
      <c r="I16" s="20">
        <v>39133</v>
      </c>
      <c r="J16" s="20" t="s">
        <v>70</v>
      </c>
      <c r="K16" s="20" t="s">
        <v>71</v>
      </c>
      <c r="L16" s="20" t="s">
        <v>99</v>
      </c>
      <c r="M16" s="21">
        <v>10</v>
      </c>
      <c r="N16" s="5"/>
      <c r="O16" s="37">
        <f>(Таблица13[[#This Row],[Итог 1 тура макс. 100 б.]]+Таблица13[[#This Row],[Итог 2 тура макс. 100 б.]])/2</f>
        <v>30.997474747474747</v>
      </c>
      <c r="P16" s="34">
        <f>Таблица13[[#This Row],[1 тур итог макс. 33 б.]]/33*100</f>
        <v>27.27272727272727</v>
      </c>
      <c r="Q16" s="4">
        <v>9</v>
      </c>
      <c r="R16" s="4"/>
      <c r="S16" s="4"/>
      <c r="T16" s="39">
        <f>Таблица13[[#This Row],[2 тур итог макс. 72 б.]]/72*100</f>
        <v>34.722222222222221</v>
      </c>
      <c r="U16" s="4">
        <f>SUM(Таблица13[[#This Row],[1            макс.           5 б.]:[17]])</f>
        <v>25</v>
      </c>
      <c r="V16" s="4">
        <v>4</v>
      </c>
      <c r="W16" s="4">
        <v>0</v>
      </c>
      <c r="X16" s="4">
        <v>0</v>
      </c>
      <c r="Y16" s="4">
        <v>2</v>
      </c>
      <c r="Z16" s="4">
        <v>0</v>
      </c>
      <c r="AA16" s="4">
        <v>1</v>
      </c>
      <c r="AB16" s="4">
        <v>0</v>
      </c>
      <c r="AC16" s="4">
        <v>2</v>
      </c>
      <c r="AD16" s="4">
        <v>2</v>
      </c>
      <c r="AE16" s="4">
        <v>1</v>
      </c>
      <c r="AF16" s="4">
        <v>0</v>
      </c>
      <c r="AG16" s="4">
        <v>4</v>
      </c>
      <c r="AH16" s="4">
        <v>0</v>
      </c>
      <c r="AI16" s="4">
        <v>9</v>
      </c>
      <c r="AJ16" s="4"/>
      <c r="AK16" s="4"/>
      <c r="AL16" s="4"/>
    </row>
    <row r="17" spans="1:38" ht="25.5" x14ac:dyDescent="0.25">
      <c r="A17" s="4">
        <v>12</v>
      </c>
      <c r="B17" s="15" t="s">
        <v>378</v>
      </c>
      <c r="C17" s="28" t="s">
        <v>21</v>
      </c>
      <c r="D17" s="17" t="s">
        <v>21</v>
      </c>
      <c r="E17" s="18" t="s">
        <v>259</v>
      </c>
      <c r="F17" s="18" t="s">
        <v>260</v>
      </c>
      <c r="G17" s="18" t="s">
        <v>33</v>
      </c>
      <c r="H17" s="23" t="s">
        <v>27</v>
      </c>
      <c r="I17" s="20">
        <v>38716</v>
      </c>
      <c r="J17" s="20" t="s">
        <v>70</v>
      </c>
      <c r="K17" s="20" t="s">
        <v>71</v>
      </c>
      <c r="L17" s="20" t="s">
        <v>82</v>
      </c>
      <c r="M17" s="21">
        <v>10</v>
      </c>
      <c r="N17" s="5"/>
      <c r="O17" s="37">
        <f>(Таблица13[[#This Row],[Итог 1 тура макс. 100 б.]]+Таблица13[[#This Row],[Итог 2 тура макс. 100 б.]])/2</f>
        <v>30.997474747474747</v>
      </c>
      <c r="P17" s="34">
        <f>Таблица13[[#This Row],[1 тур итог макс. 33 б.]]/33*100</f>
        <v>27.27272727272727</v>
      </c>
      <c r="Q17" s="4">
        <v>9</v>
      </c>
      <c r="R17" s="4"/>
      <c r="S17" s="4"/>
      <c r="T17" s="39">
        <f>Таблица13[[#This Row],[2 тур итог макс. 72 б.]]/72*100</f>
        <v>34.722222222222221</v>
      </c>
      <c r="U17" s="4">
        <f>SUM(Таблица13[[#This Row],[1            макс.           5 б.]:[17]])</f>
        <v>25</v>
      </c>
      <c r="V17" s="4">
        <v>1</v>
      </c>
      <c r="W17" s="4">
        <v>0</v>
      </c>
      <c r="X17" s="4">
        <v>0</v>
      </c>
      <c r="Y17" s="4">
        <v>0</v>
      </c>
      <c r="Z17" s="4">
        <v>1</v>
      </c>
      <c r="AA17" s="4">
        <v>1</v>
      </c>
      <c r="AB17" s="4">
        <v>1</v>
      </c>
      <c r="AC17" s="4">
        <v>3</v>
      </c>
      <c r="AD17" s="4">
        <v>4</v>
      </c>
      <c r="AE17" s="4">
        <v>0</v>
      </c>
      <c r="AF17" s="4">
        <v>0</v>
      </c>
      <c r="AG17" s="4">
        <v>8</v>
      </c>
      <c r="AH17" s="4">
        <v>1</v>
      </c>
      <c r="AI17" s="4">
        <v>5</v>
      </c>
      <c r="AJ17" s="4"/>
      <c r="AK17" s="4"/>
      <c r="AL17" s="4"/>
    </row>
    <row r="18" spans="1:38" ht="25.5" x14ac:dyDescent="0.25">
      <c r="A18" s="4">
        <v>13</v>
      </c>
      <c r="B18" s="15" t="s">
        <v>331</v>
      </c>
      <c r="C18" s="16" t="s">
        <v>20</v>
      </c>
      <c r="D18" s="17" t="s">
        <v>20</v>
      </c>
      <c r="E18" s="18" t="s">
        <v>221</v>
      </c>
      <c r="F18" s="18" t="s">
        <v>174</v>
      </c>
      <c r="G18" s="18" t="s">
        <v>29</v>
      </c>
      <c r="H18" s="19" t="s">
        <v>25</v>
      </c>
      <c r="I18" s="20">
        <v>38940</v>
      </c>
      <c r="J18" s="20" t="s">
        <v>70</v>
      </c>
      <c r="K18" s="20" t="s">
        <v>71</v>
      </c>
      <c r="L18" s="20" t="s">
        <v>302</v>
      </c>
      <c r="M18" s="21">
        <v>10</v>
      </c>
      <c r="N18" s="5"/>
      <c r="O18" s="37">
        <f>(Таблица13[[#This Row],[Итог 1 тура макс. 100 б.]]+Таблица13[[#This Row],[Итог 2 тура макс. 100 б.]])/2</f>
        <v>29.292929292929294</v>
      </c>
      <c r="P18" s="34">
        <f>Таблица13[[#This Row],[1 тур итог макс. 33 б.]]/33*100</f>
        <v>36.363636363636367</v>
      </c>
      <c r="Q18" s="4">
        <v>12</v>
      </c>
      <c r="R18" s="4"/>
      <c r="S18" s="4"/>
      <c r="T18" s="39">
        <f>Таблица13[[#This Row],[2 тур итог макс. 72 б.]]/72*100</f>
        <v>22.222222222222221</v>
      </c>
      <c r="U18" s="4">
        <f>SUM(Таблица13[[#This Row],[1            макс.           5 б.]:[17]])</f>
        <v>16</v>
      </c>
      <c r="V18" s="4">
        <v>4</v>
      </c>
      <c r="W18" s="4">
        <v>2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3</v>
      </c>
      <c r="AD18" s="4">
        <v>2</v>
      </c>
      <c r="AE18" s="4">
        <v>0</v>
      </c>
      <c r="AF18" s="4">
        <v>0</v>
      </c>
      <c r="AG18" s="4">
        <v>3</v>
      </c>
      <c r="AH18" s="4">
        <v>1</v>
      </c>
      <c r="AI18" s="4">
        <v>0</v>
      </c>
      <c r="AJ18" s="4"/>
      <c r="AK18" s="4"/>
      <c r="AL18" s="4"/>
    </row>
    <row r="19" spans="1:38" ht="38.25" x14ac:dyDescent="0.25">
      <c r="A19" s="4">
        <v>14</v>
      </c>
      <c r="B19" s="15" t="s">
        <v>388</v>
      </c>
      <c r="C19" s="16" t="s">
        <v>23</v>
      </c>
      <c r="D19" s="17" t="s">
        <v>24</v>
      </c>
      <c r="E19" s="18" t="s">
        <v>255</v>
      </c>
      <c r="F19" s="18" t="s">
        <v>149</v>
      </c>
      <c r="G19" s="18" t="s">
        <v>39</v>
      </c>
      <c r="H19" s="23" t="s">
        <v>27</v>
      </c>
      <c r="I19" s="20">
        <v>38951</v>
      </c>
      <c r="J19" s="20" t="s">
        <v>70</v>
      </c>
      <c r="K19" s="20" t="s">
        <v>71</v>
      </c>
      <c r="L19" s="20" t="s">
        <v>86</v>
      </c>
      <c r="M19" s="21">
        <v>10</v>
      </c>
      <c r="N19" s="5"/>
      <c r="O19" s="37">
        <f>(Таблица13[[#This Row],[Итог 1 тура макс. 100 б.]]+Таблица13[[#This Row],[Итог 2 тура макс. 100 б.]])/2</f>
        <v>28.093434343434343</v>
      </c>
      <c r="P19" s="34">
        <f>Таблица13[[#This Row],[1 тур итог макс. 33 б.]]/33*100</f>
        <v>24.242424242424242</v>
      </c>
      <c r="Q19" s="4">
        <v>8</v>
      </c>
      <c r="R19" s="4"/>
      <c r="S19" s="4"/>
      <c r="T19" s="39">
        <f>Таблица13[[#This Row],[2 тур итог макс. 72 б.]]/72*100</f>
        <v>31.944444444444443</v>
      </c>
      <c r="U19" s="4">
        <f>SUM(Таблица13[[#This Row],[1            макс.           5 б.]:[17]])</f>
        <v>23</v>
      </c>
      <c r="V19" s="4">
        <v>4</v>
      </c>
      <c r="W19" s="4">
        <v>0</v>
      </c>
      <c r="X19" s="4">
        <v>1</v>
      </c>
      <c r="Y19" s="4">
        <v>1</v>
      </c>
      <c r="Z19" s="4">
        <v>1</v>
      </c>
      <c r="AA19" s="4">
        <v>1</v>
      </c>
      <c r="AB19" s="4">
        <v>1</v>
      </c>
      <c r="AC19" s="4">
        <v>4</v>
      </c>
      <c r="AD19" s="4">
        <v>2</v>
      </c>
      <c r="AE19" s="4">
        <v>2</v>
      </c>
      <c r="AF19" s="4">
        <v>0</v>
      </c>
      <c r="AG19" s="4">
        <v>1</v>
      </c>
      <c r="AH19" s="4">
        <v>0</v>
      </c>
      <c r="AI19" s="4">
        <v>5</v>
      </c>
      <c r="AJ19" s="4"/>
      <c r="AK19" s="4"/>
      <c r="AL19" s="4"/>
    </row>
    <row r="20" spans="1:38" ht="38.25" x14ac:dyDescent="0.25">
      <c r="A20" s="4">
        <v>15</v>
      </c>
      <c r="B20" s="15" t="s">
        <v>380</v>
      </c>
      <c r="C20" s="28" t="s">
        <v>23</v>
      </c>
      <c r="D20" s="17" t="s">
        <v>23</v>
      </c>
      <c r="E20" s="18" t="s">
        <v>242</v>
      </c>
      <c r="F20" s="18" t="s">
        <v>119</v>
      </c>
      <c r="G20" s="18" t="s">
        <v>49</v>
      </c>
      <c r="H20" s="23" t="s">
        <v>25</v>
      </c>
      <c r="I20" s="20">
        <v>38760</v>
      </c>
      <c r="J20" s="20" t="s">
        <v>70</v>
      </c>
      <c r="K20" s="20" t="s">
        <v>71</v>
      </c>
      <c r="L20" s="20" t="s">
        <v>105</v>
      </c>
      <c r="M20" s="21">
        <v>10</v>
      </c>
      <c r="N20" s="5"/>
      <c r="O20" s="37">
        <f>(Таблица13[[#This Row],[Итог 1 тура макс. 100 б.]]+Таблица13[[#This Row],[Итог 2 тура макс. 100 б.]])/2</f>
        <v>27.840909090909093</v>
      </c>
      <c r="P20" s="34">
        <f>Таблица13[[#This Row],[1 тур итог макс. 33 б.]]/33*100</f>
        <v>18.181818181818183</v>
      </c>
      <c r="Q20" s="4">
        <v>6</v>
      </c>
      <c r="R20" s="4"/>
      <c r="S20" s="4"/>
      <c r="T20" s="39">
        <f>Таблица13[[#This Row],[2 тур итог макс. 72 б.]]/72*100</f>
        <v>37.5</v>
      </c>
      <c r="U20" s="4">
        <f>SUM(Таблица13[[#This Row],[1            макс.           5 б.]:[17]])</f>
        <v>27</v>
      </c>
      <c r="V20" s="4">
        <v>2</v>
      </c>
      <c r="W20" s="4">
        <v>2</v>
      </c>
      <c r="X20" s="4">
        <v>0</v>
      </c>
      <c r="Y20" s="4">
        <v>1</v>
      </c>
      <c r="Z20" s="4">
        <v>0</v>
      </c>
      <c r="AA20" s="4">
        <v>5</v>
      </c>
      <c r="AB20" s="4">
        <v>2</v>
      </c>
      <c r="AC20" s="4">
        <v>3</v>
      </c>
      <c r="AD20" s="4">
        <v>3</v>
      </c>
      <c r="AE20" s="4">
        <v>1</v>
      </c>
      <c r="AF20" s="4">
        <v>0</v>
      </c>
      <c r="AG20" s="4">
        <v>4</v>
      </c>
      <c r="AH20" s="4">
        <v>0</v>
      </c>
      <c r="AI20" s="4">
        <v>4</v>
      </c>
      <c r="AJ20" s="4"/>
      <c r="AK20" s="4"/>
      <c r="AL20" s="4"/>
    </row>
    <row r="21" spans="1:38" ht="38.25" x14ac:dyDescent="0.25">
      <c r="A21" s="4">
        <v>16</v>
      </c>
      <c r="B21" s="15" t="s">
        <v>326</v>
      </c>
      <c r="C21" s="16" t="s">
        <v>20</v>
      </c>
      <c r="D21" s="17" t="s">
        <v>112</v>
      </c>
      <c r="E21" s="18" t="s">
        <v>230</v>
      </c>
      <c r="F21" s="18" t="s">
        <v>231</v>
      </c>
      <c r="G21" s="18" t="s">
        <v>67</v>
      </c>
      <c r="H21" s="23" t="s">
        <v>27</v>
      </c>
      <c r="I21" s="20">
        <v>38764</v>
      </c>
      <c r="J21" s="20" t="s">
        <v>70</v>
      </c>
      <c r="K21" s="20" t="s">
        <v>71</v>
      </c>
      <c r="L21" s="20" t="s">
        <v>113</v>
      </c>
      <c r="M21" s="21">
        <v>10</v>
      </c>
      <c r="N21" s="5"/>
      <c r="O21" s="37">
        <f>(Таблица13[[#This Row],[Итог 1 тура макс. 100 б.]]+Таблица13[[#This Row],[Итог 2 тура макс. 100 б.]])/2</f>
        <v>27.525252525252526</v>
      </c>
      <c r="P21" s="34">
        <f>Таблица13[[#This Row],[1 тур итог макс. 33 б.]]/33*100</f>
        <v>27.27272727272727</v>
      </c>
      <c r="Q21" s="4">
        <v>9</v>
      </c>
      <c r="R21" s="4"/>
      <c r="S21" s="4"/>
      <c r="T21" s="39">
        <f>Таблица13[[#This Row],[2 тур итог макс. 72 б.]]/72*100</f>
        <v>27.777777777777779</v>
      </c>
      <c r="U21" s="4">
        <f>SUM(Таблица13[[#This Row],[1            макс.           5 б.]:[17]])</f>
        <v>20</v>
      </c>
      <c r="V21" s="4">
        <v>5</v>
      </c>
      <c r="W21" s="4">
        <v>0</v>
      </c>
      <c r="X21" s="4">
        <v>0</v>
      </c>
      <c r="Y21" s="4">
        <v>0</v>
      </c>
      <c r="Z21" s="4">
        <v>0</v>
      </c>
      <c r="AA21" s="4">
        <v>3</v>
      </c>
      <c r="AB21" s="4">
        <v>1</v>
      </c>
      <c r="AC21" s="4">
        <v>0</v>
      </c>
      <c r="AD21" s="4">
        <v>1</v>
      </c>
      <c r="AE21" s="4">
        <v>3</v>
      </c>
      <c r="AF21" s="4">
        <v>0</v>
      </c>
      <c r="AG21" s="4">
        <v>6</v>
      </c>
      <c r="AH21" s="4">
        <v>0</v>
      </c>
      <c r="AI21" s="4">
        <v>1</v>
      </c>
      <c r="AJ21" s="4"/>
      <c r="AK21" s="4"/>
      <c r="AL21" s="4"/>
    </row>
    <row r="22" spans="1:38" ht="38.25" x14ac:dyDescent="0.25">
      <c r="A22" s="4">
        <v>17</v>
      </c>
      <c r="B22" s="15" t="s">
        <v>328</v>
      </c>
      <c r="C22" s="16" t="s">
        <v>20</v>
      </c>
      <c r="D22" s="17" t="s">
        <v>46</v>
      </c>
      <c r="E22" s="18" t="s">
        <v>234</v>
      </c>
      <c r="F22" s="18" t="s">
        <v>235</v>
      </c>
      <c r="G22" s="18" t="s">
        <v>236</v>
      </c>
      <c r="H22" s="29" t="s">
        <v>27</v>
      </c>
      <c r="I22" s="30">
        <v>38965</v>
      </c>
      <c r="J22" s="30" t="s">
        <v>70</v>
      </c>
      <c r="K22" s="30" t="s">
        <v>71</v>
      </c>
      <c r="L22" s="20" t="s">
        <v>233</v>
      </c>
      <c r="M22" s="21">
        <v>10</v>
      </c>
      <c r="N22" s="5"/>
      <c r="O22" s="37">
        <f>(Таблица13[[#This Row],[Итог 1 тура макс. 100 б.]]+Таблица13[[#This Row],[Итог 2 тура макс. 100 б.]])/2</f>
        <v>27.146464646464644</v>
      </c>
      <c r="P22" s="34">
        <f>Таблица13[[#This Row],[1 тур итог макс. 33 б.]]/33*100</f>
        <v>18.181818181818183</v>
      </c>
      <c r="Q22" s="4">
        <v>6</v>
      </c>
      <c r="R22" s="4"/>
      <c r="S22" s="4"/>
      <c r="T22" s="39">
        <f>Таблица13[[#This Row],[2 тур итог макс. 72 б.]]/72*100</f>
        <v>36.111111111111107</v>
      </c>
      <c r="U22" s="4">
        <f>SUM(Таблица13[[#This Row],[1            макс.           5 б.]:[17]])</f>
        <v>26</v>
      </c>
      <c r="V22" s="4">
        <v>4</v>
      </c>
      <c r="W22" s="4">
        <v>2</v>
      </c>
      <c r="X22" s="4">
        <v>0</v>
      </c>
      <c r="Y22" s="4">
        <v>0</v>
      </c>
      <c r="Z22" s="4">
        <v>0</v>
      </c>
      <c r="AA22" s="4">
        <v>1</v>
      </c>
      <c r="AB22" s="4">
        <v>1</v>
      </c>
      <c r="AC22" s="4">
        <v>1</v>
      </c>
      <c r="AD22" s="4">
        <v>4</v>
      </c>
      <c r="AE22" s="4">
        <v>1</v>
      </c>
      <c r="AF22" s="4">
        <v>2</v>
      </c>
      <c r="AG22" s="4">
        <v>5</v>
      </c>
      <c r="AH22" s="4">
        <v>0</v>
      </c>
      <c r="AI22" s="4">
        <v>5</v>
      </c>
      <c r="AJ22" s="4"/>
      <c r="AK22" s="4"/>
      <c r="AL22" s="4"/>
    </row>
    <row r="23" spans="1:38" ht="38.25" x14ac:dyDescent="0.25">
      <c r="A23" s="4">
        <v>18</v>
      </c>
      <c r="B23" s="15" t="s">
        <v>381</v>
      </c>
      <c r="C23" s="28" t="s">
        <v>23</v>
      </c>
      <c r="D23" s="17" t="s">
        <v>23</v>
      </c>
      <c r="E23" s="18" t="s">
        <v>243</v>
      </c>
      <c r="F23" s="18" t="s">
        <v>36</v>
      </c>
      <c r="G23" s="18" t="s">
        <v>244</v>
      </c>
      <c r="H23" s="23" t="s">
        <v>25</v>
      </c>
      <c r="I23" s="20">
        <v>38891</v>
      </c>
      <c r="J23" s="20" t="s">
        <v>70</v>
      </c>
      <c r="K23" s="20" t="s">
        <v>71</v>
      </c>
      <c r="L23" s="20" t="s">
        <v>106</v>
      </c>
      <c r="M23" s="21">
        <v>10</v>
      </c>
      <c r="N23" s="5"/>
      <c r="O23" s="37">
        <f>(Таблица13[[#This Row],[Итог 1 тура макс. 100 б.]]+Таблица13[[#This Row],[Итог 2 тура макс. 100 б.]])/2</f>
        <v>26.704545454545453</v>
      </c>
      <c r="P23" s="34">
        <f>Таблица13[[#This Row],[1 тур итог макс. 33 б.]]/33*100</f>
        <v>24.242424242424242</v>
      </c>
      <c r="Q23" s="4">
        <v>8</v>
      </c>
      <c r="R23" s="4"/>
      <c r="S23" s="4"/>
      <c r="T23" s="39">
        <f>Таблица13[[#This Row],[2 тур итог макс. 72 б.]]/72*100</f>
        <v>29.166666666666668</v>
      </c>
      <c r="U23" s="4">
        <f>SUM(Таблица13[[#This Row],[1            макс.           5 б.]:[17]])</f>
        <v>21</v>
      </c>
      <c r="V23" s="4">
        <v>5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1</v>
      </c>
      <c r="AC23" s="4">
        <v>3</v>
      </c>
      <c r="AD23" s="4">
        <v>2</v>
      </c>
      <c r="AE23" s="4">
        <v>1</v>
      </c>
      <c r="AF23" s="4">
        <v>0</v>
      </c>
      <c r="AG23" s="4">
        <v>2</v>
      </c>
      <c r="AH23" s="4">
        <v>0</v>
      </c>
      <c r="AI23" s="4">
        <v>6</v>
      </c>
      <c r="AJ23" s="4"/>
      <c r="AK23" s="4"/>
      <c r="AL23" s="4"/>
    </row>
    <row r="24" spans="1:38" ht="25.5" x14ac:dyDescent="0.25">
      <c r="A24" s="4">
        <v>19</v>
      </c>
      <c r="B24" s="15" t="s">
        <v>382</v>
      </c>
      <c r="C24" s="28" t="s">
        <v>23</v>
      </c>
      <c r="D24" s="17" t="s">
        <v>54</v>
      </c>
      <c r="E24" s="18" t="s">
        <v>245</v>
      </c>
      <c r="F24" s="18" t="s">
        <v>64</v>
      </c>
      <c r="G24" s="18" t="s">
        <v>246</v>
      </c>
      <c r="H24" s="23" t="s">
        <v>27</v>
      </c>
      <c r="I24" s="20" t="s">
        <v>247</v>
      </c>
      <c r="J24" s="20" t="s">
        <v>70</v>
      </c>
      <c r="K24" s="20" t="s">
        <v>71</v>
      </c>
      <c r="L24" s="20" t="s">
        <v>102</v>
      </c>
      <c r="M24" s="21">
        <v>10</v>
      </c>
      <c r="N24" s="5"/>
      <c r="O24" s="37">
        <f>(Таблица13[[#This Row],[Итог 1 тура макс. 100 б.]]+Таблица13[[#This Row],[Итог 2 тура макс. 100 б.]])/2</f>
        <v>26.262626262626263</v>
      </c>
      <c r="P24" s="34">
        <f>Таблица13[[#This Row],[1 тур итог макс. 33 б.]]/33*100</f>
        <v>30.303030303030305</v>
      </c>
      <c r="Q24" s="4">
        <v>10</v>
      </c>
      <c r="R24" s="4"/>
      <c r="S24" s="4"/>
      <c r="T24" s="39">
        <f>Таблица13[[#This Row],[2 тур итог макс. 72 б.]]/72*100</f>
        <v>22.222222222222221</v>
      </c>
      <c r="U24" s="4">
        <f>SUM(Таблица13[[#This Row],[1            макс.           5 б.]:[17]])</f>
        <v>16</v>
      </c>
      <c r="V24" s="4">
        <v>2</v>
      </c>
      <c r="W24" s="4">
        <v>0</v>
      </c>
      <c r="X24" s="4">
        <v>0</v>
      </c>
      <c r="Y24" s="4">
        <v>0</v>
      </c>
      <c r="Z24" s="4">
        <v>2</v>
      </c>
      <c r="AA24" s="4">
        <v>3</v>
      </c>
      <c r="AB24" s="4">
        <v>0</v>
      </c>
      <c r="AC24" s="4">
        <v>0</v>
      </c>
      <c r="AD24" s="4">
        <v>2</v>
      </c>
      <c r="AE24" s="4">
        <v>0</v>
      </c>
      <c r="AF24" s="4">
        <v>0</v>
      </c>
      <c r="AG24" s="4">
        <v>6</v>
      </c>
      <c r="AH24" s="4">
        <v>0</v>
      </c>
      <c r="AI24" s="4">
        <v>1</v>
      </c>
      <c r="AJ24" s="4"/>
      <c r="AK24" s="4"/>
      <c r="AL24" s="4"/>
    </row>
    <row r="25" spans="1:38" ht="38.25" x14ac:dyDescent="0.25">
      <c r="A25" s="4">
        <v>20</v>
      </c>
      <c r="B25" s="15" t="s">
        <v>323</v>
      </c>
      <c r="C25" s="16" t="s">
        <v>20</v>
      </c>
      <c r="D25" s="17" t="s">
        <v>20</v>
      </c>
      <c r="E25" s="18" t="s">
        <v>65</v>
      </c>
      <c r="F25" s="18" t="s">
        <v>36</v>
      </c>
      <c r="G25" s="18" t="s">
        <v>29</v>
      </c>
      <c r="H25" s="19" t="s">
        <v>25</v>
      </c>
      <c r="I25" s="20">
        <v>38740</v>
      </c>
      <c r="J25" s="20" t="s">
        <v>70</v>
      </c>
      <c r="K25" s="20" t="s">
        <v>71</v>
      </c>
      <c r="L25" s="20" t="s">
        <v>227</v>
      </c>
      <c r="M25" s="21">
        <v>10</v>
      </c>
      <c r="N25" s="5"/>
      <c r="O25" s="37">
        <f>(Таблица13[[#This Row],[Итог 1 тура макс. 100 б.]]+Таблица13[[#This Row],[Итог 2 тура макс. 100 б.]])/2</f>
        <v>24.621212121212121</v>
      </c>
      <c r="P25" s="34">
        <f>Таблица13[[#This Row],[1 тур итог макс. 33 б.]]/33*100</f>
        <v>24.242424242424242</v>
      </c>
      <c r="Q25" s="4">
        <v>8</v>
      </c>
      <c r="R25" s="4"/>
      <c r="S25" s="4"/>
      <c r="T25" s="39">
        <f>Таблица13[[#This Row],[2 тур итог макс. 72 б.]]/72*100</f>
        <v>25</v>
      </c>
      <c r="U25" s="4">
        <f>SUM(Таблица13[[#This Row],[1            макс.           5 б.]:[17]])</f>
        <v>18</v>
      </c>
      <c r="V25" s="4">
        <v>4</v>
      </c>
      <c r="W25" s="4">
        <v>2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2</v>
      </c>
      <c r="AD25" s="4">
        <v>2</v>
      </c>
      <c r="AE25" s="4">
        <v>0</v>
      </c>
      <c r="AF25" s="4">
        <v>0</v>
      </c>
      <c r="AG25" s="4">
        <v>2</v>
      </c>
      <c r="AH25" s="4">
        <v>1</v>
      </c>
      <c r="AI25" s="4">
        <v>4</v>
      </c>
      <c r="AJ25" s="4"/>
      <c r="AK25" s="4"/>
      <c r="AL25" s="4"/>
    </row>
    <row r="26" spans="1:38" ht="25.5" x14ac:dyDescent="0.25">
      <c r="A26" s="4">
        <v>21</v>
      </c>
      <c r="B26" s="15" t="s">
        <v>322</v>
      </c>
      <c r="C26" s="16" t="s">
        <v>20</v>
      </c>
      <c r="D26" s="17" t="s">
        <v>20</v>
      </c>
      <c r="E26" s="18" t="s">
        <v>226</v>
      </c>
      <c r="F26" s="18" t="s">
        <v>36</v>
      </c>
      <c r="G26" s="18" t="s">
        <v>30</v>
      </c>
      <c r="H26" s="19" t="s">
        <v>25</v>
      </c>
      <c r="I26" s="20">
        <v>38811</v>
      </c>
      <c r="J26" s="20" t="s">
        <v>70</v>
      </c>
      <c r="K26" s="20" t="s">
        <v>71</v>
      </c>
      <c r="L26" s="20" t="s">
        <v>220</v>
      </c>
      <c r="M26" s="21">
        <v>10</v>
      </c>
      <c r="N26" s="5"/>
      <c r="O26" s="37">
        <f>(Таблица13[[#This Row],[Итог 1 тура макс. 100 б.]]+Таблица13[[#This Row],[Итог 2 тура макс. 100 б.]])/2</f>
        <v>23.232323232323232</v>
      </c>
      <c r="P26" s="34">
        <f>Таблица13[[#This Row],[1 тур итог макс. 33 б.]]/33*100</f>
        <v>24.242424242424242</v>
      </c>
      <c r="Q26" s="4">
        <v>8</v>
      </c>
      <c r="R26" s="4"/>
      <c r="S26" s="4"/>
      <c r="T26" s="39">
        <f>Таблица13[[#This Row],[2 тур итог макс. 72 б.]]/72*100</f>
        <v>22.222222222222221</v>
      </c>
      <c r="U26" s="4">
        <f>SUM(Таблица13[[#This Row],[1            макс.           5 б.]:[17]])</f>
        <v>16</v>
      </c>
      <c r="V26" s="4">
        <v>4</v>
      </c>
      <c r="W26" s="4">
        <v>0</v>
      </c>
      <c r="X26" s="4">
        <v>2</v>
      </c>
      <c r="Y26" s="4">
        <v>0</v>
      </c>
      <c r="Z26" s="4">
        <v>1</v>
      </c>
      <c r="AA26" s="4">
        <v>1</v>
      </c>
      <c r="AB26" s="4">
        <v>0</v>
      </c>
      <c r="AC26" s="4">
        <v>2</v>
      </c>
      <c r="AD26" s="4">
        <v>0</v>
      </c>
      <c r="AE26" s="4">
        <v>0</v>
      </c>
      <c r="AF26" s="4">
        <v>2</v>
      </c>
      <c r="AG26" s="4">
        <v>3</v>
      </c>
      <c r="AH26" s="4">
        <v>0</v>
      </c>
      <c r="AI26" s="4">
        <v>1</v>
      </c>
      <c r="AJ26" s="4"/>
      <c r="AK26" s="4"/>
      <c r="AL26" s="4"/>
    </row>
    <row r="27" spans="1:38" ht="38.25" x14ac:dyDescent="0.25">
      <c r="A27" s="4">
        <v>22</v>
      </c>
      <c r="B27" s="15" t="s">
        <v>387</v>
      </c>
      <c r="C27" s="16" t="s">
        <v>23</v>
      </c>
      <c r="D27" s="17" t="s">
        <v>24</v>
      </c>
      <c r="E27" s="18" t="s">
        <v>253</v>
      </c>
      <c r="F27" s="18" t="s">
        <v>254</v>
      </c>
      <c r="G27" s="18" t="s">
        <v>136</v>
      </c>
      <c r="H27" s="23" t="s">
        <v>27</v>
      </c>
      <c r="I27" s="20">
        <v>38799</v>
      </c>
      <c r="J27" s="20" t="s">
        <v>70</v>
      </c>
      <c r="K27" s="20" t="s">
        <v>71</v>
      </c>
      <c r="L27" s="20" t="s">
        <v>86</v>
      </c>
      <c r="M27" s="21">
        <v>10</v>
      </c>
      <c r="N27" s="5"/>
      <c r="O27" s="37">
        <f>(Таблица13[[#This Row],[Итог 1 тура макс. 100 б.]]+Таблица13[[#This Row],[Итог 2 тура макс. 100 б.]])/2</f>
        <v>23.106060606060606</v>
      </c>
      <c r="P27" s="34">
        <f>Таблица13[[#This Row],[1 тур итог макс. 33 б.]]/33*100</f>
        <v>21.212121212121211</v>
      </c>
      <c r="Q27" s="4">
        <v>7</v>
      </c>
      <c r="R27" s="4"/>
      <c r="S27" s="4"/>
      <c r="T27" s="39">
        <f>Таблица13[[#This Row],[2 тур итог макс. 72 б.]]/72*100</f>
        <v>25</v>
      </c>
      <c r="U27" s="4">
        <f>SUM(Таблица13[[#This Row],[1            макс.           5 б.]:[17]])</f>
        <v>18</v>
      </c>
      <c r="V27" s="4">
        <v>3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1</v>
      </c>
      <c r="AC27" s="4">
        <v>1</v>
      </c>
      <c r="AD27" s="4">
        <v>3</v>
      </c>
      <c r="AE27" s="4">
        <v>2</v>
      </c>
      <c r="AF27" s="4">
        <v>0</v>
      </c>
      <c r="AG27" s="4">
        <v>5</v>
      </c>
      <c r="AH27" s="4">
        <v>0</v>
      </c>
      <c r="AI27" s="4">
        <v>2</v>
      </c>
      <c r="AJ27" s="4"/>
      <c r="AK27" s="4"/>
      <c r="AL27" s="4"/>
    </row>
    <row r="28" spans="1:38" ht="38.25" x14ac:dyDescent="0.25">
      <c r="A28" s="4">
        <v>23</v>
      </c>
      <c r="B28" s="15" t="s">
        <v>324</v>
      </c>
      <c r="C28" s="16" t="s">
        <v>20</v>
      </c>
      <c r="D28" s="17" t="s">
        <v>20</v>
      </c>
      <c r="E28" s="18" t="s">
        <v>228</v>
      </c>
      <c r="F28" s="18" t="s">
        <v>72</v>
      </c>
      <c r="G28" s="18" t="s">
        <v>134</v>
      </c>
      <c r="H28" s="19" t="s">
        <v>27</v>
      </c>
      <c r="I28" s="20">
        <v>38866</v>
      </c>
      <c r="J28" s="20" t="s">
        <v>70</v>
      </c>
      <c r="K28" s="20" t="s">
        <v>71</v>
      </c>
      <c r="L28" s="20" t="s">
        <v>88</v>
      </c>
      <c r="M28" s="21">
        <v>10</v>
      </c>
      <c r="N28" s="5"/>
      <c r="O28" s="37">
        <f>(Таблица13[[#This Row],[Итог 1 тура макс. 100 б.]]+Таблица13[[#This Row],[Итог 2 тура макс. 100 б.]])/2</f>
        <v>22.979797979797979</v>
      </c>
      <c r="P28" s="34">
        <f>Таблица13[[#This Row],[1 тур итог макс. 33 б.]]/33*100</f>
        <v>18.181818181818183</v>
      </c>
      <c r="Q28" s="4">
        <v>6</v>
      </c>
      <c r="R28" s="4"/>
      <c r="S28" s="4"/>
      <c r="T28" s="39">
        <f>Таблица13[[#This Row],[2 тур итог макс. 72 б.]]/72*100</f>
        <v>27.777777777777779</v>
      </c>
      <c r="U28" s="4">
        <f>SUM(Таблица13[[#This Row],[1            макс.           5 б.]:[17]])</f>
        <v>20</v>
      </c>
      <c r="V28" s="4">
        <v>1</v>
      </c>
      <c r="W28" s="4">
        <v>1</v>
      </c>
      <c r="X28" s="4">
        <v>1</v>
      </c>
      <c r="Y28" s="4">
        <v>1</v>
      </c>
      <c r="Z28" s="4">
        <v>1</v>
      </c>
      <c r="AA28" s="4">
        <v>3</v>
      </c>
      <c r="AB28" s="4">
        <v>1</v>
      </c>
      <c r="AC28" s="4">
        <v>4</v>
      </c>
      <c r="AD28" s="4">
        <v>1</v>
      </c>
      <c r="AE28" s="4">
        <v>1</v>
      </c>
      <c r="AF28" s="4">
        <v>0</v>
      </c>
      <c r="AG28" s="4">
        <v>2</v>
      </c>
      <c r="AH28" s="4">
        <v>0</v>
      </c>
      <c r="AI28" s="4">
        <v>3</v>
      </c>
      <c r="AJ28" s="4"/>
      <c r="AK28" s="4"/>
      <c r="AL28" s="4"/>
    </row>
    <row r="29" spans="1:38" ht="38.25" x14ac:dyDescent="0.25">
      <c r="A29" s="4">
        <v>24</v>
      </c>
      <c r="B29" s="15" t="s">
        <v>385</v>
      </c>
      <c r="C29" s="16" t="s">
        <v>23</v>
      </c>
      <c r="D29" s="17" t="s">
        <v>24</v>
      </c>
      <c r="E29" s="18" t="s">
        <v>251</v>
      </c>
      <c r="F29" s="18" t="s">
        <v>252</v>
      </c>
      <c r="G29" s="18" t="s">
        <v>35</v>
      </c>
      <c r="H29" s="23" t="s">
        <v>25</v>
      </c>
      <c r="I29" s="20">
        <v>38811</v>
      </c>
      <c r="J29" s="20" t="s">
        <v>70</v>
      </c>
      <c r="K29" s="20" t="s">
        <v>71</v>
      </c>
      <c r="L29" s="20" t="s">
        <v>83</v>
      </c>
      <c r="M29" s="21">
        <v>10</v>
      </c>
      <c r="N29" s="5"/>
      <c r="O29" s="37">
        <f>(Таблица13[[#This Row],[Итог 1 тура макс. 100 б.]]+Таблица13[[#This Row],[Итог 2 тура макс. 100 б.]])/2</f>
        <v>22.727272727272727</v>
      </c>
      <c r="P29" s="34">
        <f>Таблица13[[#This Row],[1 тур итог макс. 33 б.]]/33*100</f>
        <v>12.121212121212121</v>
      </c>
      <c r="Q29" s="4">
        <v>4</v>
      </c>
      <c r="R29" s="4"/>
      <c r="S29" s="4"/>
      <c r="T29" s="39">
        <f>Таблица13[[#This Row],[2 тур итог макс. 72 б.]]/72*100</f>
        <v>33.333333333333329</v>
      </c>
      <c r="U29" s="4">
        <f>SUM(Таблица13[[#This Row],[1            макс.           5 б.]:[17]])</f>
        <v>24</v>
      </c>
      <c r="V29" s="4">
        <v>4</v>
      </c>
      <c r="W29" s="4">
        <v>0</v>
      </c>
      <c r="X29" s="4">
        <v>0</v>
      </c>
      <c r="Y29" s="4">
        <v>0</v>
      </c>
      <c r="Z29" s="4">
        <v>1</v>
      </c>
      <c r="AA29" s="4">
        <v>1</v>
      </c>
      <c r="AB29" s="4">
        <v>2</v>
      </c>
      <c r="AC29" s="4">
        <v>1</v>
      </c>
      <c r="AD29" s="4">
        <v>4</v>
      </c>
      <c r="AE29" s="4">
        <v>1</v>
      </c>
      <c r="AF29" s="4">
        <v>0</v>
      </c>
      <c r="AG29" s="4">
        <v>3</v>
      </c>
      <c r="AH29" s="4">
        <v>0</v>
      </c>
      <c r="AI29" s="4">
        <v>7</v>
      </c>
      <c r="AJ29" s="4"/>
      <c r="AK29" s="4"/>
      <c r="AL29" s="4"/>
    </row>
    <row r="30" spans="1:38" ht="25.5" x14ac:dyDescent="0.25">
      <c r="A30" s="4">
        <v>25</v>
      </c>
      <c r="B30" s="15" t="s">
        <v>325</v>
      </c>
      <c r="C30" s="16" t="s">
        <v>20</v>
      </c>
      <c r="D30" s="17" t="s">
        <v>20</v>
      </c>
      <c r="E30" s="18" t="s">
        <v>229</v>
      </c>
      <c r="F30" s="18" t="s">
        <v>31</v>
      </c>
      <c r="G30" s="18" t="s">
        <v>121</v>
      </c>
      <c r="H30" s="19" t="s">
        <v>25</v>
      </c>
      <c r="I30" s="20">
        <v>38974</v>
      </c>
      <c r="J30" s="20" t="s">
        <v>70</v>
      </c>
      <c r="K30" s="20" t="s">
        <v>71</v>
      </c>
      <c r="L30" s="20" t="s">
        <v>85</v>
      </c>
      <c r="M30" s="21">
        <v>10</v>
      </c>
      <c r="N30" s="5"/>
      <c r="O30" s="37">
        <f>(Таблица13[[#This Row],[Итог 1 тура макс. 100 б.]]+Таблица13[[#This Row],[Итог 2 тура макс. 100 б.]])/2</f>
        <v>22.285353535353536</v>
      </c>
      <c r="P30" s="34">
        <f>Таблица13[[#This Row],[1 тур итог макс. 33 б.]]/33*100</f>
        <v>18.181818181818183</v>
      </c>
      <c r="Q30" s="4">
        <v>6</v>
      </c>
      <c r="R30" s="4"/>
      <c r="S30" s="4"/>
      <c r="T30" s="39">
        <f>Таблица13[[#This Row],[2 тур итог макс. 72 б.]]/72*100</f>
        <v>26.388888888888889</v>
      </c>
      <c r="U30" s="4">
        <f>SUM(Таблица13[[#This Row],[1            макс.           5 б.]:[17]])</f>
        <v>19</v>
      </c>
      <c r="V30" s="4">
        <v>4</v>
      </c>
      <c r="W30" s="4">
        <v>0</v>
      </c>
      <c r="X30" s="4">
        <v>0</v>
      </c>
      <c r="Y30" s="4">
        <v>0</v>
      </c>
      <c r="Z30" s="4">
        <v>2</v>
      </c>
      <c r="AA30" s="4">
        <v>0</v>
      </c>
      <c r="AB30" s="4">
        <v>1</v>
      </c>
      <c r="AC30" s="4">
        <v>3</v>
      </c>
      <c r="AD30" s="4">
        <v>1</v>
      </c>
      <c r="AE30" s="4">
        <v>1</v>
      </c>
      <c r="AF30" s="4">
        <v>2</v>
      </c>
      <c r="AG30" s="4">
        <v>3</v>
      </c>
      <c r="AH30" s="4">
        <v>0</v>
      </c>
      <c r="AI30" s="4">
        <v>2</v>
      </c>
      <c r="AJ30" s="4"/>
      <c r="AK30" s="4"/>
      <c r="AL30" s="4"/>
    </row>
    <row r="31" spans="1:38" ht="38.25" x14ac:dyDescent="0.25">
      <c r="A31" s="4">
        <v>26</v>
      </c>
      <c r="B31" s="15" t="s">
        <v>327</v>
      </c>
      <c r="C31" s="16" t="s">
        <v>20</v>
      </c>
      <c r="D31" s="17" t="s">
        <v>46</v>
      </c>
      <c r="E31" s="18" t="s">
        <v>232</v>
      </c>
      <c r="F31" s="18" t="s">
        <v>176</v>
      </c>
      <c r="G31" s="18" t="s">
        <v>138</v>
      </c>
      <c r="H31" s="29" t="s">
        <v>25</v>
      </c>
      <c r="I31" s="30">
        <v>38925</v>
      </c>
      <c r="J31" s="30" t="s">
        <v>70</v>
      </c>
      <c r="K31" s="30" t="s">
        <v>71</v>
      </c>
      <c r="L31" s="20" t="s">
        <v>233</v>
      </c>
      <c r="M31" s="21">
        <v>10</v>
      </c>
      <c r="N31" s="5"/>
      <c r="O31" s="37">
        <f>(Таблица13[[#This Row],[Итог 1 тура макс. 100 б.]]+Таблица13[[#This Row],[Итог 2 тура макс. 100 б.]])/2</f>
        <v>17.866161616161616</v>
      </c>
      <c r="P31" s="34">
        <f>Таблица13[[#This Row],[1 тур итог макс. 33 б.]]/33*100</f>
        <v>12.121212121212121</v>
      </c>
      <c r="Q31" s="4">
        <v>4</v>
      </c>
      <c r="R31" s="4"/>
      <c r="S31" s="4"/>
      <c r="T31" s="39">
        <f>Таблица13[[#This Row],[2 тур итог макс. 72 б.]]/72*100</f>
        <v>23.611111111111111</v>
      </c>
      <c r="U31" s="4">
        <f>SUM(Таблица13[[#This Row],[1            макс.           5 б.]:[17]])</f>
        <v>17</v>
      </c>
      <c r="V31" s="4">
        <v>5</v>
      </c>
      <c r="W31" s="4">
        <v>0</v>
      </c>
      <c r="X31" s="4">
        <v>0</v>
      </c>
      <c r="Y31" s="4">
        <v>0</v>
      </c>
      <c r="Z31" s="4">
        <v>1</v>
      </c>
      <c r="AA31" s="4">
        <v>1</v>
      </c>
      <c r="AB31" s="4">
        <v>0</v>
      </c>
      <c r="AC31" s="4">
        <v>3</v>
      </c>
      <c r="AD31" s="4">
        <v>3</v>
      </c>
      <c r="AE31" s="4">
        <v>0</v>
      </c>
      <c r="AF31" s="4">
        <v>0</v>
      </c>
      <c r="AG31" s="4">
        <v>1</v>
      </c>
      <c r="AH31" s="4">
        <v>0</v>
      </c>
      <c r="AI31" s="4">
        <v>3</v>
      </c>
      <c r="AJ31" s="4"/>
      <c r="AK31" s="4"/>
      <c r="AL31" s="4"/>
    </row>
    <row r="32" spans="1:38" ht="25.5" x14ac:dyDescent="0.25">
      <c r="A32" s="4">
        <v>27</v>
      </c>
      <c r="B32" s="15" t="s">
        <v>384</v>
      </c>
      <c r="C32" s="16" t="s">
        <v>23</v>
      </c>
      <c r="D32" s="17" t="s">
        <v>50</v>
      </c>
      <c r="E32" s="18" t="s">
        <v>249</v>
      </c>
      <c r="F32" s="18" t="s">
        <v>41</v>
      </c>
      <c r="G32" s="18" t="s">
        <v>28</v>
      </c>
      <c r="H32" s="23" t="s">
        <v>25</v>
      </c>
      <c r="I32" s="20">
        <v>38836</v>
      </c>
      <c r="J32" s="20" t="s">
        <v>70</v>
      </c>
      <c r="K32" s="20" t="s">
        <v>71</v>
      </c>
      <c r="L32" s="20" t="s">
        <v>250</v>
      </c>
      <c r="M32" s="21">
        <v>10</v>
      </c>
      <c r="N32" s="5"/>
      <c r="O32" s="37">
        <f>(Таблица13[[#This Row],[Итог 1 тура макс. 100 б.]]+Таблица13[[#This Row],[Итог 2 тура макс. 100 б.]])/2</f>
        <v>15.656565656565657</v>
      </c>
      <c r="P32" s="34">
        <f>Таблица13[[#This Row],[1 тур итог макс. 33 б.]]/33*100</f>
        <v>9.0909090909090917</v>
      </c>
      <c r="Q32" s="4">
        <v>3</v>
      </c>
      <c r="R32" s="4"/>
      <c r="S32" s="4"/>
      <c r="T32" s="39">
        <f>Таблица13[[#This Row],[2 тур итог макс. 72 б.]]/72*100</f>
        <v>22.222222222222221</v>
      </c>
      <c r="U32" s="4">
        <f>SUM(Таблица13[[#This Row],[1            макс.           5 б.]:[17]])</f>
        <v>16</v>
      </c>
      <c r="V32" s="4">
        <v>4</v>
      </c>
      <c r="W32" s="4">
        <v>1</v>
      </c>
      <c r="X32" s="4">
        <v>0</v>
      </c>
      <c r="Y32" s="4">
        <v>0</v>
      </c>
      <c r="Z32" s="4">
        <v>1</v>
      </c>
      <c r="AA32" s="4">
        <v>0</v>
      </c>
      <c r="AB32" s="4">
        <v>0</v>
      </c>
      <c r="AC32" s="4">
        <v>4</v>
      </c>
      <c r="AD32" s="4">
        <v>1</v>
      </c>
      <c r="AE32" s="4">
        <v>1</v>
      </c>
      <c r="AF32" s="4">
        <v>0</v>
      </c>
      <c r="AG32" s="4">
        <v>2</v>
      </c>
      <c r="AH32" s="4">
        <v>0</v>
      </c>
      <c r="AI32" s="4">
        <v>2</v>
      </c>
      <c r="AJ32" s="4"/>
      <c r="AK32" s="4"/>
      <c r="AL32" s="4"/>
    </row>
    <row r="33" spans="1:38" ht="38.25" x14ac:dyDescent="0.25">
      <c r="A33" s="4">
        <v>28</v>
      </c>
      <c r="B33" s="15" t="s">
        <v>333</v>
      </c>
      <c r="C33" s="16" t="s">
        <v>20</v>
      </c>
      <c r="D33" s="17" t="s">
        <v>116</v>
      </c>
      <c r="E33" s="18" t="s">
        <v>241</v>
      </c>
      <c r="F33" s="18" t="s">
        <v>32</v>
      </c>
      <c r="G33" s="18" t="s">
        <v>45</v>
      </c>
      <c r="H33" s="23" t="s">
        <v>25</v>
      </c>
      <c r="I33" s="20">
        <v>39139</v>
      </c>
      <c r="J33" s="20" t="s">
        <v>70</v>
      </c>
      <c r="K33" s="20" t="s">
        <v>71</v>
      </c>
      <c r="L33" s="20" t="s">
        <v>117</v>
      </c>
      <c r="M33" s="21">
        <v>10</v>
      </c>
      <c r="N33" s="5"/>
      <c r="O33" s="37">
        <f>(Таблица13[[#This Row],[Итог 1 тура макс. 100 б.]]+Таблица13[[#This Row],[Итог 2 тура макс. 100 б.]])/2</f>
        <v>14.962121212121215</v>
      </c>
      <c r="P33" s="34">
        <f>Таблица13[[#This Row],[1 тур итог макс. 33 б.]]/33*100</f>
        <v>9.0909090909090917</v>
      </c>
      <c r="Q33" s="4">
        <v>3</v>
      </c>
      <c r="R33" s="4"/>
      <c r="S33" s="4"/>
      <c r="T33" s="39">
        <f>Таблица13[[#This Row],[2 тур итог макс. 72 б.]]/72*100</f>
        <v>20.833333333333336</v>
      </c>
      <c r="U33" s="4">
        <f>SUM(Таблица13[[#This Row],[1            макс.           5 б.]:[17]])</f>
        <v>15</v>
      </c>
      <c r="V33" s="4">
        <v>3</v>
      </c>
      <c r="W33" s="4">
        <v>1</v>
      </c>
      <c r="X33" s="4">
        <v>0</v>
      </c>
      <c r="Y33" s="4">
        <v>0</v>
      </c>
      <c r="Z33" s="4">
        <v>1</v>
      </c>
      <c r="AA33" s="4">
        <v>1</v>
      </c>
      <c r="AB33" s="4">
        <v>1</v>
      </c>
      <c r="AC33" s="4">
        <v>3</v>
      </c>
      <c r="AD33" s="4">
        <v>2</v>
      </c>
      <c r="AE33" s="4">
        <v>0</v>
      </c>
      <c r="AF33" s="4">
        <v>0</v>
      </c>
      <c r="AG33" s="4">
        <v>0</v>
      </c>
      <c r="AH33" s="4">
        <v>0</v>
      </c>
      <c r="AI33" s="4">
        <v>3</v>
      </c>
      <c r="AJ33" s="4"/>
      <c r="AK33" s="4"/>
      <c r="AL33" s="4"/>
    </row>
    <row r="34" spans="1:38" ht="25.5" x14ac:dyDescent="0.25">
      <c r="A34" s="4">
        <v>29</v>
      </c>
      <c r="B34" s="15" t="s">
        <v>386</v>
      </c>
      <c r="C34" s="16" t="s">
        <v>23</v>
      </c>
      <c r="D34" s="17" t="s">
        <v>24</v>
      </c>
      <c r="E34" s="18" t="s">
        <v>151</v>
      </c>
      <c r="F34" s="18" t="s">
        <v>103</v>
      </c>
      <c r="G34" s="18" t="s">
        <v>45</v>
      </c>
      <c r="H34" s="23" t="s">
        <v>25</v>
      </c>
      <c r="I34" s="26">
        <v>38698</v>
      </c>
      <c r="J34" s="20" t="s">
        <v>70</v>
      </c>
      <c r="K34" s="20" t="s">
        <v>71</v>
      </c>
      <c r="L34" s="20" t="s">
        <v>150</v>
      </c>
      <c r="M34" s="21">
        <v>10</v>
      </c>
      <c r="N34" s="5"/>
      <c r="O34" s="37">
        <f>(Таблица13[[#This Row],[Итог 1 тура макс. 100 б.]]+Таблица13[[#This Row],[Итог 2 тура макс. 100 б.]])/2</f>
        <v>13.636363636363635</v>
      </c>
      <c r="P34" s="34">
        <f>Таблица13[[#This Row],[1 тур итог макс. 33 б.]]/33*100</f>
        <v>27.27272727272727</v>
      </c>
      <c r="Q34" s="4">
        <v>9</v>
      </c>
      <c r="R34" s="4"/>
      <c r="S34" s="4"/>
      <c r="T34" s="39">
        <f>Таблица13[[#This Row],[2 тур итог макс. 72 б.]]/72*100</f>
        <v>0</v>
      </c>
      <c r="U34" s="4">
        <f>SUM(Таблица13[[#This Row],[1            макс.           5 б.]:[17]])</f>
        <v>0</v>
      </c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</sheetData>
  <sortState ref="A6:S51">
    <sortCondition descending="1" ref="O6:O51"/>
  </sortState>
  <mergeCells count="2">
    <mergeCell ref="Q4:S4"/>
    <mergeCell ref="U4:AL4"/>
  </mergeCells>
  <dataValidations count="3">
    <dataValidation type="list" allowBlank="1" showInputMessage="1" showErrorMessage="1" sqref="M6:M34">
      <formula1>класс</formula1>
    </dataValidation>
    <dataValidation type="list" allowBlank="1" showInputMessage="1" showErrorMessage="1" sqref="J6:J34">
      <formula1>гражданство</formula1>
    </dataValidation>
    <dataValidation type="list" allowBlank="1" showInputMessage="1" showErrorMessage="1" sqref="H6:H34">
      <formula1>пол</formula1>
    </dataValidation>
  </dataValidations>
  <pageMargins left="0.11811023622047245" right="0.11811023622047245" top="0.35433070866141736" bottom="0.35433070866141736" header="0.31496062992125984" footer="0.31496062992125984"/>
  <pageSetup paperSize="9" scale="77" orientation="landscape" r:id="rId1"/>
  <colBreaks count="1" manualBreakCount="1">
    <brk id="13" max="1048575" man="1"/>
  </col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"/>
  <sheetViews>
    <sheetView zoomScale="80" zoomScaleNormal="80" zoomScaleSheetLayoutView="67" workbookViewId="0"/>
  </sheetViews>
  <sheetFormatPr defaultRowHeight="15" x14ac:dyDescent="0.25"/>
  <cols>
    <col min="1" max="1" width="5.42578125" style="1" customWidth="1"/>
    <col min="2" max="2" width="11.140625" style="1" customWidth="1"/>
    <col min="3" max="3" width="17.28515625" hidden="1" customWidth="1"/>
    <col min="4" max="4" width="17.5703125" customWidth="1"/>
    <col min="5" max="5" width="16.5703125" customWidth="1"/>
    <col min="6" max="6" width="8.7109375" customWidth="1"/>
    <col min="7" max="7" width="13.85546875" style="1" customWidth="1"/>
    <col min="8" max="8" width="16.5703125" hidden="1" customWidth="1"/>
    <col min="9" max="9" width="18.5703125" style="7" hidden="1" customWidth="1"/>
    <col min="10" max="10" width="18.7109375" hidden="1" customWidth="1"/>
    <col min="11" max="11" width="22" hidden="1" customWidth="1"/>
    <col min="12" max="12" width="35.5703125" style="1" customWidth="1"/>
    <col min="13" max="13" width="11" customWidth="1"/>
    <col min="14" max="14" width="14.7109375" hidden="1" customWidth="1"/>
    <col min="15" max="15" width="12.140625" customWidth="1"/>
    <col min="16" max="16" width="10.7109375" customWidth="1"/>
    <col min="17" max="17" width="9.28515625" customWidth="1"/>
    <col min="18" max="19" width="9.140625" hidden="1" customWidth="1"/>
    <col min="20" max="20" width="11.5703125" customWidth="1"/>
    <col min="21" max="21" width="9.140625" customWidth="1"/>
    <col min="22" max="22" width="9" customWidth="1"/>
    <col min="23" max="23" width="8" customWidth="1"/>
    <col min="24" max="24" width="8.85546875" customWidth="1"/>
    <col min="25" max="25" width="8.7109375" customWidth="1"/>
    <col min="26" max="26" width="7.7109375" customWidth="1"/>
    <col min="27" max="27" width="9.28515625" customWidth="1"/>
    <col min="28" max="28" width="8.85546875" customWidth="1"/>
    <col min="29" max="29" width="7.7109375" customWidth="1"/>
    <col min="30" max="30" width="8.140625" customWidth="1"/>
    <col min="31" max="31" width="9.140625" customWidth="1"/>
    <col min="32" max="32" width="9.85546875" customWidth="1"/>
    <col min="33" max="33" width="6.5703125" customWidth="1"/>
    <col min="34" max="34" width="7" customWidth="1"/>
    <col min="35" max="35" width="6.28515625" customWidth="1"/>
    <col min="36" max="37" width="0" hidden="1" customWidth="1"/>
    <col min="38" max="38" width="3.5703125" hidden="1" customWidth="1"/>
  </cols>
  <sheetData>
    <row r="1" spans="1:38" ht="25.5" x14ac:dyDescent="0.25">
      <c r="D1" s="6" t="s">
        <v>16</v>
      </c>
      <c r="E1" s="6" t="s">
        <v>15</v>
      </c>
    </row>
    <row r="2" spans="1:38" x14ac:dyDescent="0.25">
      <c r="D2" s="6" t="s">
        <v>14</v>
      </c>
      <c r="E2" s="6" t="s">
        <v>60</v>
      </c>
    </row>
    <row r="3" spans="1:38" x14ac:dyDescent="0.25">
      <c r="D3" s="6" t="s">
        <v>13</v>
      </c>
      <c r="E3" s="6" t="s">
        <v>19</v>
      </c>
    </row>
    <row r="4" spans="1:38" x14ac:dyDescent="0.25">
      <c r="D4" s="6" t="s">
        <v>12</v>
      </c>
      <c r="E4" s="6" t="s">
        <v>218</v>
      </c>
    </row>
    <row r="5" spans="1:38" ht="75" x14ac:dyDescent="0.25">
      <c r="A5" s="9" t="s">
        <v>11</v>
      </c>
      <c r="B5" s="9" t="s">
        <v>140</v>
      </c>
      <c r="C5" s="9" t="s">
        <v>137</v>
      </c>
      <c r="D5" s="9" t="s">
        <v>10</v>
      </c>
      <c r="E5" s="9" t="s">
        <v>9</v>
      </c>
      <c r="F5" s="9" t="s">
        <v>8</v>
      </c>
      <c r="G5" s="9" t="s">
        <v>7</v>
      </c>
      <c r="H5" s="9" t="s">
        <v>5</v>
      </c>
      <c r="I5" s="9" t="s">
        <v>6</v>
      </c>
      <c r="J5" s="9" t="s">
        <v>4</v>
      </c>
      <c r="K5" s="9" t="s">
        <v>3</v>
      </c>
      <c r="L5" s="9" t="s">
        <v>2</v>
      </c>
      <c r="M5" s="9" t="s">
        <v>1</v>
      </c>
      <c r="N5" s="9" t="s">
        <v>141</v>
      </c>
      <c r="O5" s="9" t="s">
        <v>460</v>
      </c>
      <c r="P5" s="9" t="s">
        <v>443</v>
      </c>
      <c r="Q5" s="9" t="s">
        <v>428</v>
      </c>
      <c r="R5" s="9" t="s">
        <v>142</v>
      </c>
      <c r="S5" s="12" t="s">
        <v>143</v>
      </c>
      <c r="T5" s="9" t="s">
        <v>444</v>
      </c>
      <c r="U5" s="9" t="s">
        <v>445</v>
      </c>
      <c r="V5" s="36" t="s">
        <v>446</v>
      </c>
      <c r="W5" s="36" t="s">
        <v>447</v>
      </c>
      <c r="X5" s="36" t="s">
        <v>448</v>
      </c>
      <c r="Y5" s="36" t="s">
        <v>449</v>
      </c>
      <c r="Z5" s="36" t="s">
        <v>450</v>
      </c>
      <c r="AA5" s="36" t="s">
        <v>451</v>
      </c>
      <c r="AB5" s="36" t="s">
        <v>452</v>
      </c>
      <c r="AC5" s="36" t="s">
        <v>453</v>
      </c>
      <c r="AD5" s="36" t="s">
        <v>454</v>
      </c>
      <c r="AE5" s="36" t="s">
        <v>455</v>
      </c>
      <c r="AF5" s="36" t="s">
        <v>456</v>
      </c>
      <c r="AG5" s="36" t="s">
        <v>457</v>
      </c>
      <c r="AH5" s="36" t="s">
        <v>458</v>
      </c>
      <c r="AI5" s="36" t="s">
        <v>459</v>
      </c>
      <c r="AJ5" s="13" t="s">
        <v>404</v>
      </c>
      <c r="AK5" s="13" t="s">
        <v>405</v>
      </c>
      <c r="AL5" s="13" t="s">
        <v>406</v>
      </c>
    </row>
    <row r="6" spans="1:38" ht="76.5" x14ac:dyDescent="0.25">
      <c r="A6" s="4">
        <v>1</v>
      </c>
      <c r="B6" s="3" t="s">
        <v>338</v>
      </c>
      <c r="C6" s="28" t="s">
        <v>20</v>
      </c>
      <c r="D6" s="17" t="s">
        <v>20</v>
      </c>
      <c r="E6" s="18" t="s">
        <v>130</v>
      </c>
      <c r="F6" s="18" t="s">
        <v>131</v>
      </c>
      <c r="G6" s="18" t="s">
        <v>33</v>
      </c>
      <c r="H6" s="19" t="s">
        <v>27</v>
      </c>
      <c r="I6" s="20">
        <v>43566</v>
      </c>
      <c r="J6" s="20" t="s">
        <v>70</v>
      </c>
      <c r="K6" s="20" t="s">
        <v>71</v>
      </c>
      <c r="L6" s="20" t="s">
        <v>132</v>
      </c>
      <c r="M6" s="21">
        <v>11</v>
      </c>
      <c r="N6" s="11"/>
      <c r="O6" s="42">
        <f>(Таблица1[[#This Row],[Итоги 1 тур макс. 100 б.]]+Таблица1[[#This Row],[Итоги 2 тур макс. 100 б.]])/2</f>
        <v>56.306306306306304</v>
      </c>
      <c r="P6" s="41">
        <f>Таблица1[[#This Row],[1 тур итог макс. 33 б.]]/33*100</f>
        <v>66.666666666666657</v>
      </c>
      <c r="Q6" s="21">
        <v>22</v>
      </c>
      <c r="R6" s="21"/>
      <c r="S6" s="21"/>
      <c r="T6" s="41">
        <f>Таблица1[[#This Row],[2 тур итог макс. 74 б.]]/74*100</f>
        <v>45.945945945945951</v>
      </c>
      <c r="U6" s="21">
        <f>SUM(Таблица1[[#This Row],[1 макс. 5 б.]:[17]])</f>
        <v>34</v>
      </c>
      <c r="V6" s="21">
        <v>4</v>
      </c>
      <c r="W6" s="21">
        <v>0</v>
      </c>
      <c r="X6" s="21">
        <v>2</v>
      </c>
      <c r="Y6" s="21">
        <v>5</v>
      </c>
      <c r="Z6" s="21">
        <v>0</v>
      </c>
      <c r="AA6" s="21">
        <v>2</v>
      </c>
      <c r="AB6" s="21">
        <v>0</v>
      </c>
      <c r="AC6" s="21">
        <v>0</v>
      </c>
      <c r="AD6" s="21">
        <v>0</v>
      </c>
      <c r="AE6" s="21">
        <v>1</v>
      </c>
      <c r="AF6" s="21">
        <v>0</v>
      </c>
      <c r="AG6" s="21">
        <v>11</v>
      </c>
      <c r="AH6" s="21">
        <v>7</v>
      </c>
      <c r="AI6" s="21">
        <v>2</v>
      </c>
      <c r="AJ6" s="11"/>
      <c r="AK6" s="11"/>
      <c r="AL6" s="11"/>
    </row>
    <row r="7" spans="1:38" ht="51" x14ac:dyDescent="0.25">
      <c r="A7" s="4">
        <v>2</v>
      </c>
      <c r="B7" s="3" t="s">
        <v>348</v>
      </c>
      <c r="C7" s="28" t="s">
        <v>20</v>
      </c>
      <c r="D7" s="17" t="s">
        <v>20</v>
      </c>
      <c r="E7" s="18" t="s">
        <v>166</v>
      </c>
      <c r="F7" s="18" t="s">
        <v>167</v>
      </c>
      <c r="G7" s="18" t="s">
        <v>43</v>
      </c>
      <c r="H7" s="19" t="s">
        <v>27</v>
      </c>
      <c r="I7" s="20">
        <v>38611</v>
      </c>
      <c r="J7" s="20" t="s">
        <v>70</v>
      </c>
      <c r="K7" s="20" t="s">
        <v>71</v>
      </c>
      <c r="L7" s="20" t="s">
        <v>88</v>
      </c>
      <c r="M7" s="21">
        <v>11</v>
      </c>
      <c r="N7" s="5"/>
      <c r="O7" s="42">
        <f>(Таблица1[[#This Row],[Итоги 1 тур макс. 100 б.]]+Таблица1[[#This Row],[Итоги 2 тур макс. 100 б.]])/2</f>
        <v>48.218673218673217</v>
      </c>
      <c r="P7" s="41">
        <f>Таблица1[[#This Row],[1 тур итог макс. 33 б.]]/33*100</f>
        <v>54.54545454545454</v>
      </c>
      <c r="Q7" s="21">
        <v>18</v>
      </c>
      <c r="R7" s="21"/>
      <c r="S7" s="21"/>
      <c r="T7" s="41">
        <f>Таблица1[[#This Row],[2 тур итог макс. 74 б.]]/74*100</f>
        <v>41.891891891891895</v>
      </c>
      <c r="U7" s="21">
        <f>SUM(Таблица1[[#This Row],[1 макс. 5 б.]:[17]])</f>
        <v>31</v>
      </c>
      <c r="V7" s="21">
        <v>5</v>
      </c>
      <c r="W7" s="21">
        <v>2</v>
      </c>
      <c r="X7" s="21">
        <v>2</v>
      </c>
      <c r="Y7" s="21">
        <v>4</v>
      </c>
      <c r="Z7" s="21">
        <v>0</v>
      </c>
      <c r="AA7" s="21">
        <v>0</v>
      </c>
      <c r="AB7" s="21">
        <v>0</v>
      </c>
      <c r="AC7" s="21">
        <v>3</v>
      </c>
      <c r="AD7" s="21">
        <v>4</v>
      </c>
      <c r="AE7" s="21">
        <v>3</v>
      </c>
      <c r="AF7" s="21">
        <v>0</v>
      </c>
      <c r="AG7" s="21">
        <v>6</v>
      </c>
      <c r="AH7" s="21">
        <v>1</v>
      </c>
      <c r="AI7" s="21">
        <v>1</v>
      </c>
      <c r="AJ7" s="5"/>
      <c r="AK7" s="5"/>
      <c r="AL7" s="5"/>
    </row>
    <row r="8" spans="1:38" ht="38.25" x14ac:dyDescent="0.25">
      <c r="A8" s="4">
        <v>3</v>
      </c>
      <c r="B8" s="3" t="s">
        <v>335</v>
      </c>
      <c r="C8" s="28" t="s">
        <v>20</v>
      </c>
      <c r="D8" s="17" t="s">
        <v>20</v>
      </c>
      <c r="E8" s="18" t="s">
        <v>159</v>
      </c>
      <c r="F8" s="18" t="s">
        <v>126</v>
      </c>
      <c r="G8" s="18" t="s">
        <v>91</v>
      </c>
      <c r="H8" s="19" t="s">
        <v>25</v>
      </c>
      <c r="I8" s="20">
        <v>38592</v>
      </c>
      <c r="J8" s="20" t="s">
        <v>70</v>
      </c>
      <c r="K8" s="20" t="s">
        <v>71</v>
      </c>
      <c r="L8" s="20" t="s">
        <v>109</v>
      </c>
      <c r="M8" s="21">
        <v>11</v>
      </c>
      <c r="N8" s="5"/>
      <c r="O8" s="42">
        <f>(Таблица1[[#This Row],[Итоги 1 тур макс. 100 б.]]+Таблица1[[#This Row],[Итоги 2 тур макс. 100 б.]])/2</f>
        <v>47.727272727272727</v>
      </c>
      <c r="P8" s="41">
        <f>Таблица1[[#This Row],[1 тур итог макс. 33 б.]]/33*100</f>
        <v>45.454545454545453</v>
      </c>
      <c r="Q8" s="21">
        <v>15</v>
      </c>
      <c r="R8" s="21"/>
      <c r="S8" s="21"/>
      <c r="T8" s="41">
        <f>Таблица1[[#This Row],[2 тур итог макс. 74 б.]]/74*100</f>
        <v>50</v>
      </c>
      <c r="U8" s="21">
        <f>SUM(Таблица1[[#This Row],[1 макс. 5 б.]:[17]])</f>
        <v>37</v>
      </c>
      <c r="V8" s="21">
        <v>4</v>
      </c>
      <c r="W8" s="21">
        <v>2</v>
      </c>
      <c r="X8" s="21">
        <v>1</v>
      </c>
      <c r="Y8" s="21">
        <v>4</v>
      </c>
      <c r="Z8" s="21">
        <v>0</v>
      </c>
      <c r="AA8" s="21">
        <v>0</v>
      </c>
      <c r="AB8" s="21">
        <v>0</v>
      </c>
      <c r="AC8" s="21">
        <v>1</v>
      </c>
      <c r="AD8" s="21">
        <v>5</v>
      </c>
      <c r="AE8" s="21">
        <v>1</v>
      </c>
      <c r="AF8" s="21">
        <v>0</v>
      </c>
      <c r="AG8" s="21">
        <v>6</v>
      </c>
      <c r="AH8" s="21">
        <v>11</v>
      </c>
      <c r="AI8" s="21">
        <v>2</v>
      </c>
      <c r="AJ8" s="5"/>
      <c r="AK8" s="5"/>
      <c r="AL8" s="5"/>
    </row>
    <row r="9" spans="1:38" ht="63.75" x14ac:dyDescent="0.25">
      <c r="A9" s="4">
        <v>4</v>
      </c>
      <c r="B9" s="3" t="s">
        <v>339</v>
      </c>
      <c r="C9" s="28" t="s">
        <v>20</v>
      </c>
      <c r="D9" s="17" t="s">
        <v>20</v>
      </c>
      <c r="E9" s="18" t="s">
        <v>263</v>
      </c>
      <c r="F9" s="18" t="s">
        <v>131</v>
      </c>
      <c r="G9" s="18" t="s">
        <v>264</v>
      </c>
      <c r="H9" s="19" t="s">
        <v>27</v>
      </c>
      <c r="I9" s="20">
        <v>38588</v>
      </c>
      <c r="J9" s="20" t="s">
        <v>70</v>
      </c>
      <c r="K9" s="20" t="s">
        <v>71</v>
      </c>
      <c r="L9" s="20" t="s">
        <v>184</v>
      </c>
      <c r="M9" s="21">
        <v>11</v>
      </c>
      <c r="N9" s="5"/>
      <c r="O9" s="42">
        <f>(Таблица1[[#This Row],[Итоги 1 тур макс. 100 б.]]+Таблица1[[#This Row],[Итоги 2 тур макс. 100 б.]])/2</f>
        <v>40.8067158067158</v>
      </c>
      <c r="P9" s="41">
        <f>Таблица1[[#This Row],[1 тур итог макс. 33 б.]]/33*100</f>
        <v>42.424242424242422</v>
      </c>
      <c r="Q9" s="21">
        <v>14</v>
      </c>
      <c r="R9" s="21"/>
      <c r="S9" s="21"/>
      <c r="T9" s="41">
        <f>Таблица1[[#This Row],[2 тур итог макс. 74 б.]]/74*100</f>
        <v>39.189189189189186</v>
      </c>
      <c r="U9" s="21">
        <f>SUM(Таблица1[[#This Row],[1 макс. 5 б.]:[17]])</f>
        <v>29</v>
      </c>
      <c r="V9" s="21">
        <v>3</v>
      </c>
      <c r="W9" s="21">
        <v>2</v>
      </c>
      <c r="X9" s="21">
        <v>1</v>
      </c>
      <c r="Y9" s="21">
        <v>4</v>
      </c>
      <c r="Z9" s="21">
        <v>0</v>
      </c>
      <c r="AA9" s="21">
        <v>0</v>
      </c>
      <c r="AB9" s="21">
        <v>0</v>
      </c>
      <c r="AC9" s="21">
        <v>3</v>
      </c>
      <c r="AD9" s="21">
        <v>4</v>
      </c>
      <c r="AE9" s="21">
        <v>0</v>
      </c>
      <c r="AF9" s="21">
        <v>0</v>
      </c>
      <c r="AG9" s="21">
        <v>6</v>
      </c>
      <c r="AH9" s="21">
        <v>5</v>
      </c>
      <c r="AI9" s="21">
        <v>1</v>
      </c>
      <c r="AJ9" s="5"/>
      <c r="AK9" s="5"/>
      <c r="AL9" s="5"/>
    </row>
    <row r="10" spans="1:38" ht="38.25" x14ac:dyDescent="0.25">
      <c r="A10" s="4">
        <v>5</v>
      </c>
      <c r="B10" s="3" t="s">
        <v>346</v>
      </c>
      <c r="C10" s="28" t="s">
        <v>20</v>
      </c>
      <c r="D10" s="17" t="s">
        <v>20</v>
      </c>
      <c r="E10" s="18" t="s">
        <v>118</v>
      </c>
      <c r="F10" s="18" t="s">
        <v>53</v>
      </c>
      <c r="G10" s="18" t="s">
        <v>29</v>
      </c>
      <c r="H10" s="19" t="s">
        <v>25</v>
      </c>
      <c r="I10" s="20">
        <v>38516</v>
      </c>
      <c r="J10" s="20" t="s">
        <v>70</v>
      </c>
      <c r="K10" s="20" t="s">
        <v>71</v>
      </c>
      <c r="L10" s="20" t="s">
        <v>303</v>
      </c>
      <c r="M10" s="21">
        <v>11</v>
      </c>
      <c r="N10" s="5"/>
      <c r="O10" s="42">
        <f>(Таблица1[[#This Row],[Итоги 1 тур макс. 100 б.]]+Таблица1[[#This Row],[Итоги 2 тур макс. 100 б.]])/2</f>
        <v>40.642915642915639</v>
      </c>
      <c r="P10" s="41">
        <f>Таблица1[[#This Row],[1 тур итог макс. 33 б.]]/33*100</f>
        <v>39.393939393939391</v>
      </c>
      <c r="Q10" s="21">
        <v>13</v>
      </c>
      <c r="R10" s="21"/>
      <c r="S10" s="21"/>
      <c r="T10" s="41">
        <f>Таблица1[[#This Row],[2 тур итог макс. 74 б.]]/74*100</f>
        <v>41.891891891891895</v>
      </c>
      <c r="U10" s="21">
        <f>SUM(Таблица1[[#This Row],[1 макс. 5 б.]:[17]])</f>
        <v>31</v>
      </c>
      <c r="V10" s="21">
        <v>3</v>
      </c>
      <c r="W10" s="21">
        <v>0</v>
      </c>
      <c r="X10" s="21">
        <v>2</v>
      </c>
      <c r="Y10" s="21">
        <v>3</v>
      </c>
      <c r="Z10" s="21">
        <v>0</v>
      </c>
      <c r="AA10" s="21">
        <v>0</v>
      </c>
      <c r="AB10" s="21">
        <v>0</v>
      </c>
      <c r="AC10" s="21">
        <v>2</v>
      </c>
      <c r="AD10" s="21">
        <v>4</v>
      </c>
      <c r="AE10" s="21">
        <v>2</v>
      </c>
      <c r="AF10" s="21">
        <v>0</v>
      </c>
      <c r="AG10" s="21">
        <v>5</v>
      </c>
      <c r="AH10" s="21">
        <v>7</v>
      </c>
      <c r="AI10" s="21">
        <v>3</v>
      </c>
      <c r="AJ10" s="5"/>
      <c r="AK10" s="5"/>
      <c r="AL10" s="5"/>
    </row>
    <row r="11" spans="1:38" ht="51" x14ac:dyDescent="0.25">
      <c r="A11" s="4">
        <v>6</v>
      </c>
      <c r="B11" s="3" t="s">
        <v>354</v>
      </c>
      <c r="C11" s="28" t="s">
        <v>20</v>
      </c>
      <c r="D11" s="17" t="s">
        <v>46</v>
      </c>
      <c r="E11" s="18" t="s">
        <v>275</v>
      </c>
      <c r="F11" s="18" t="s">
        <v>93</v>
      </c>
      <c r="G11" s="18" t="s">
        <v>129</v>
      </c>
      <c r="H11" s="29" t="s">
        <v>25</v>
      </c>
      <c r="I11" s="30">
        <v>38575</v>
      </c>
      <c r="J11" s="30" t="s">
        <v>70</v>
      </c>
      <c r="K11" s="30" t="s">
        <v>71</v>
      </c>
      <c r="L11" s="20" t="s">
        <v>90</v>
      </c>
      <c r="M11" s="21">
        <v>11</v>
      </c>
      <c r="N11" s="5"/>
      <c r="O11" s="42">
        <f>(Таблица1[[#This Row],[Итоги 1 тур макс. 100 б.]]+Таблица1[[#This Row],[Итоги 2 тур макс. 100 б.]])/2</f>
        <v>39.127764127764131</v>
      </c>
      <c r="P11" s="41">
        <f>Таблица1[[#This Row],[1 тур итог макс. 33 б.]]/33*100</f>
        <v>36.363636363636367</v>
      </c>
      <c r="Q11" s="21">
        <v>12</v>
      </c>
      <c r="R11" s="21"/>
      <c r="S11" s="21"/>
      <c r="T11" s="41">
        <f>Таблица1[[#This Row],[2 тур итог макс. 74 б.]]/74*100</f>
        <v>41.891891891891895</v>
      </c>
      <c r="U11" s="21">
        <f>SUM(Таблица1[[#This Row],[1 макс. 5 б.]:[17]])</f>
        <v>31</v>
      </c>
      <c r="V11" s="21">
        <v>4</v>
      </c>
      <c r="W11" s="21">
        <v>2</v>
      </c>
      <c r="X11" s="21">
        <v>2</v>
      </c>
      <c r="Y11" s="21">
        <v>3</v>
      </c>
      <c r="Z11" s="21">
        <v>0</v>
      </c>
      <c r="AA11" s="21">
        <v>0</v>
      </c>
      <c r="AB11" s="21">
        <v>0</v>
      </c>
      <c r="AC11" s="21">
        <v>3</v>
      </c>
      <c r="AD11" s="21">
        <v>2</v>
      </c>
      <c r="AE11" s="21">
        <v>2</v>
      </c>
      <c r="AF11" s="21">
        <v>0</v>
      </c>
      <c r="AG11" s="21">
        <v>5</v>
      </c>
      <c r="AH11" s="21">
        <v>5</v>
      </c>
      <c r="AI11" s="21">
        <v>3</v>
      </c>
      <c r="AJ11" s="5"/>
      <c r="AK11" s="5"/>
      <c r="AL11" s="5"/>
    </row>
    <row r="12" spans="1:38" ht="38.25" x14ac:dyDescent="0.25">
      <c r="A12" s="4">
        <v>7</v>
      </c>
      <c r="B12" s="3" t="s">
        <v>344</v>
      </c>
      <c r="C12" s="28" t="s">
        <v>20</v>
      </c>
      <c r="D12" s="17" t="s">
        <v>20</v>
      </c>
      <c r="E12" s="18" t="s">
        <v>62</v>
      </c>
      <c r="F12" s="18" t="s">
        <v>103</v>
      </c>
      <c r="G12" s="18" t="s">
        <v>30</v>
      </c>
      <c r="H12" s="19" t="s">
        <v>25</v>
      </c>
      <c r="I12" s="20">
        <v>38567</v>
      </c>
      <c r="J12" s="20" t="s">
        <v>70</v>
      </c>
      <c r="K12" s="20" t="s">
        <v>71</v>
      </c>
      <c r="L12" s="20" t="s">
        <v>303</v>
      </c>
      <c r="M12" s="21">
        <v>11</v>
      </c>
      <c r="N12" s="5"/>
      <c r="O12" s="42">
        <f>(Таблица1[[#This Row],[Итоги 1 тур макс. 100 б.]]+Таблица1[[#This Row],[Итоги 2 тур макс. 100 б.]])/2</f>
        <v>39.127764127764131</v>
      </c>
      <c r="P12" s="41">
        <f>Таблица1[[#This Row],[1 тур итог макс. 33 б.]]/33*100</f>
        <v>36.363636363636367</v>
      </c>
      <c r="Q12" s="21">
        <v>12</v>
      </c>
      <c r="R12" s="21"/>
      <c r="S12" s="21"/>
      <c r="T12" s="41">
        <f>Таблица1[[#This Row],[2 тур итог макс. 74 б.]]/74*100</f>
        <v>41.891891891891895</v>
      </c>
      <c r="U12" s="21">
        <f>SUM(Таблица1[[#This Row],[1 макс. 5 б.]:[17]])</f>
        <v>31</v>
      </c>
      <c r="V12" s="21">
        <v>3</v>
      </c>
      <c r="W12" s="21">
        <v>0</v>
      </c>
      <c r="X12" s="21">
        <v>2</v>
      </c>
      <c r="Y12" s="21">
        <v>2</v>
      </c>
      <c r="Z12" s="21">
        <v>0</v>
      </c>
      <c r="AA12" s="21">
        <v>0</v>
      </c>
      <c r="AB12" s="21">
        <v>0</v>
      </c>
      <c r="AC12" s="21">
        <v>3</v>
      </c>
      <c r="AD12" s="21">
        <v>4</v>
      </c>
      <c r="AE12" s="21">
        <v>1</v>
      </c>
      <c r="AF12" s="21">
        <v>7</v>
      </c>
      <c r="AG12" s="21">
        <v>3</v>
      </c>
      <c r="AH12" s="21">
        <v>3</v>
      </c>
      <c r="AI12" s="21">
        <v>3</v>
      </c>
      <c r="AJ12" s="5"/>
      <c r="AK12" s="5"/>
      <c r="AL12" s="5"/>
    </row>
    <row r="13" spans="1:38" ht="38.25" x14ac:dyDescent="0.25">
      <c r="A13" s="4">
        <v>8</v>
      </c>
      <c r="B13" s="3" t="s">
        <v>357</v>
      </c>
      <c r="C13" s="28" t="s">
        <v>20</v>
      </c>
      <c r="D13" s="17" t="s">
        <v>44</v>
      </c>
      <c r="E13" s="18" t="s">
        <v>156</v>
      </c>
      <c r="F13" s="18" t="s">
        <v>92</v>
      </c>
      <c r="G13" s="18" t="s">
        <v>281</v>
      </c>
      <c r="H13" s="23" t="s">
        <v>27</v>
      </c>
      <c r="I13" s="20">
        <v>38646</v>
      </c>
      <c r="J13" s="20" t="s">
        <v>70</v>
      </c>
      <c r="K13" s="20" t="s">
        <v>71</v>
      </c>
      <c r="L13" s="20" t="s">
        <v>99</v>
      </c>
      <c r="M13" s="21">
        <v>11</v>
      </c>
      <c r="N13" s="5"/>
      <c r="O13" s="42">
        <f>(Таблица1[[#This Row],[Итоги 1 тур макс. 100 б.]]+Таблица1[[#This Row],[Итоги 2 тур макс. 100 б.]])/2</f>
        <v>33.394758394758398</v>
      </c>
      <c r="P13" s="41">
        <f>Таблица1[[#This Row],[1 тур итог макс. 33 б.]]/33*100</f>
        <v>30.303030303030305</v>
      </c>
      <c r="Q13" s="21">
        <v>10</v>
      </c>
      <c r="R13" s="21"/>
      <c r="S13" s="21"/>
      <c r="T13" s="41">
        <f>Таблица1[[#This Row],[2 тур итог макс. 74 б.]]/74*100</f>
        <v>36.486486486486484</v>
      </c>
      <c r="U13" s="21">
        <f>SUM(Таблица1[[#This Row],[1 макс. 5 б.]:[17]])</f>
        <v>27</v>
      </c>
      <c r="V13" s="21">
        <v>3</v>
      </c>
      <c r="W13" s="21">
        <v>0</v>
      </c>
      <c r="X13" s="21">
        <v>1</v>
      </c>
      <c r="Y13" s="21">
        <v>4</v>
      </c>
      <c r="Z13" s="21">
        <v>0</v>
      </c>
      <c r="AA13" s="21">
        <v>0</v>
      </c>
      <c r="AB13" s="21">
        <v>0</v>
      </c>
      <c r="AC13" s="21">
        <v>4</v>
      </c>
      <c r="AD13" s="21">
        <v>6</v>
      </c>
      <c r="AE13" s="21">
        <v>0</v>
      </c>
      <c r="AF13" s="21">
        <v>1</v>
      </c>
      <c r="AG13" s="21">
        <v>5</v>
      </c>
      <c r="AH13" s="21">
        <v>3</v>
      </c>
      <c r="AI13" s="21">
        <v>0</v>
      </c>
      <c r="AJ13" s="5"/>
      <c r="AK13" s="5"/>
      <c r="AL13" s="5"/>
    </row>
    <row r="14" spans="1:38" ht="63.75" x14ac:dyDescent="0.25">
      <c r="A14" s="4">
        <v>9</v>
      </c>
      <c r="B14" s="3" t="s">
        <v>363</v>
      </c>
      <c r="C14" s="28" t="s">
        <v>21</v>
      </c>
      <c r="D14" s="17" t="s">
        <v>57</v>
      </c>
      <c r="E14" s="18" t="s">
        <v>168</v>
      </c>
      <c r="F14" s="18" t="s">
        <v>93</v>
      </c>
      <c r="G14" s="18" t="s">
        <v>30</v>
      </c>
      <c r="H14" s="31" t="s">
        <v>25</v>
      </c>
      <c r="I14" s="32">
        <v>38404</v>
      </c>
      <c r="J14" s="32" t="s">
        <v>70</v>
      </c>
      <c r="K14" s="32" t="s">
        <v>71</v>
      </c>
      <c r="L14" s="20" t="s">
        <v>87</v>
      </c>
      <c r="M14" s="21">
        <v>11</v>
      </c>
      <c r="N14" s="5"/>
      <c r="O14" s="42">
        <f>(Таблица1[[#This Row],[Итоги 1 тур макс. 100 б.]]+Таблица1[[#This Row],[Итоги 2 тур макс. 100 б.]])/2</f>
        <v>33.394758394758398</v>
      </c>
      <c r="P14" s="41">
        <f>Таблица1[[#This Row],[1 тур итог макс. 33 б.]]/33*100</f>
        <v>30.303030303030305</v>
      </c>
      <c r="Q14" s="21">
        <v>10</v>
      </c>
      <c r="R14" s="21"/>
      <c r="S14" s="21"/>
      <c r="T14" s="41">
        <f>Таблица1[[#This Row],[2 тур итог макс. 74 б.]]/74*100</f>
        <v>36.486486486486484</v>
      </c>
      <c r="U14" s="21">
        <f>SUM(Таблица1[[#This Row],[1 макс. 5 б.]:[17]])</f>
        <v>27</v>
      </c>
      <c r="V14" s="21">
        <v>3</v>
      </c>
      <c r="W14" s="21">
        <v>2</v>
      </c>
      <c r="X14" s="21">
        <v>2</v>
      </c>
      <c r="Y14" s="21">
        <v>2</v>
      </c>
      <c r="Z14" s="21">
        <v>0</v>
      </c>
      <c r="AA14" s="21">
        <v>0</v>
      </c>
      <c r="AB14" s="21">
        <v>0</v>
      </c>
      <c r="AC14" s="21">
        <v>3</v>
      </c>
      <c r="AD14" s="21">
        <v>4</v>
      </c>
      <c r="AE14" s="21">
        <v>1</v>
      </c>
      <c r="AF14" s="21">
        <v>0</v>
      </c>
      <c r="AG14" s="21">
        <v>2</v>
      </c>
      <c r="AH14" s="21">
        <v>8</v>
      </c>
      <c r="AI14" s="21">
        <v>0</v>
      </c>
      <c r="AJ14" s="5"/>
      <c r="AK14" s="5"/>
      <c r="AL14" s="5"/>
    </row>
    <row r="15" spans="1:38" ht="38.25" x14ac:dyDescent="0.25">
      <c r="A15" s="4">
        <v>10</v>
      </c>
      <c r="B15" s="3" t="s">
        <v>368</v>
      </c>
      <c r="C15" s="28" t="s">
        <v>21</v>
      </c>
      <c r="D15" s="17" t="s">
        <v>21</v>
      </c>
      <c r="E15" s="18" t="s">
        <v>169</v>
      </c>
      <c r="F15" s="18" t="s">
        <v>59</v>
      </c>
      <c r="G15" s="18" t="s">
        <v>29</v>
      </c>
      <c r="H15" s="23" t="s">
        <v>25</v>
      </c>
      <c r="I15" s="20">
        <v>38634</v>
      </c>
      <c r="J15" s="20" t="s">
        <v>70</v>
      </c>
      <c r="K15" s="20" t="s">
        <v>71</v>
      </c>
      <c r="L15" s="20" t="s">
        <v>82</v>
      </c>
      <c r="M15" s="21">
        <v>11</v>
      </c>
      <c r="N15" s="5"/>
      <c r="O15" s="42">
        <f>(Таблица1[[#This Row],[Итоги 1 тур макс. 100 б.]]+Таблица1[[#This Row],[Итоги 2 тур макс. 100 б.]])/2</f>
        <v>32.043407043407043</v>
      </c>
      <c r="P15" s="41">
        <f>Таблица1[[#This Row],[1 тур итог макс. 33 б.]]/33*100</f>
        <v>30.303030303030305</v>
      </c>
      <c r="Q15" s="21">
        <v>10</v>
      </c>
      <c r="R15" s="21"/>
      <c r="S15" s="21"/>
      <c r="T15" s="41">
        <f>Таблица1[[#This Row],[2 тур итог макс. 74 б.]]/74*100</f>
        <v>33.783783783783782</v>
      </c>
      <c r="U15" s="21">
        <f>SUM(Таблица1[[#This Row],[1 макс. 5 б.]:[17]])</f>
        <v>25</v>
      </c>
      <c r="V15" s="21">
        <v>4</v>
      </c>
      <c r="W15" s="21">
        <v>2</v>
      </c>
      <c r="X15" s="21">
        <v>1</v>
      </c>
      <c r="Y15" s="21">
        <v>4</v>
      </c>
      <c r="Z15" s="21">
        <v>0</v>
      </c>
      <c r="AA15" s="21">
        <v>0</v>
      </c>
      <c r="AB15" s="21">
        <v>0</v>
      </c>
      <c r="AC15" s="21">
        <v>3</v>
      </c>
      <c r="AD15" s="21">
        <v>3</v>
      </c>
      <c r="AE15" s="21">
        <v>1</v>
      </c>
      <c r="AF15" s="21">
        <v>0</v>
      </c>
      <c r="AG15" s="21">
        <v>3</v>
      </c>
      <c r="AH15" s="21">
        <v>4</v>
      </c>
      <c r="AI15" s="21">
        <v>0</v>
      </c>
      <c r="AJ15" s="5"/>
      <c r="AK15" s="5"/>
      <c r="AL15" s="5"/>
    </row>
    <row r="16" spans="1:38" ht="38.25" x14ac:dyDescent="0.25">
      <c r="A16" s="4">
        <v>11</v>
      </c>
      <c r="B16" s="3" t="s">
        <v>342</v>
      </c>
      <c r="C16" s="28" t="s">
        <v>20</v>
      </c>
      <c r="D16" s="17" t="s">
        <v>20</v>
      </c>
      <c r="E16" s="18" t="s">
        <v>268</v>
      </c>
      <c r="F16" s="18" t="s">
        <v>190</v>
      </c>
      <c r="G16" s="18" t="s">
        <v>134</v>
      </c>
      <c r="H16" s="22" t="s">
        <v>27</v>
      </c>
      <c r="I16" s="20">
        <v>38541</v>
      </c>
      <c r="J16" s="20" t="s">
        <v>70</v>
      </c>
      <c r="K16" s="20" t="s">
        <v>71</v>
      </c>
      <c r="L16" s="20" t="s">
        <v>114</v>
      </c>
      <c r="M16" s="21">
        <v>11</v>
      </c>
      <c r="N16" s="5"/>
      <c r="O16" s="42">
        <f>(Таблица1[[#This Row],[Итоги 1 тур макс. 100 б.]]+Таблица1[[#This Row],[Итоги 2 тур макс. 100 б.]])/2</f>
        <v>31.36773136773137</v>
      </c>
      <c r="P16" s="41">
        <f>Таблица1[[#This Row],[1 тур итог макс. 33 б.]]/33*100</f>
        <v>30.303030303030305</v>
      </c>
      <c r="Q16" s="21">
        <v>10</v>
      </c>
      <c r="R16" s="21"/>
      <c r="S16" s="21"/>
      <c r="T16" s="41">
        <f>Таблица1[[#This Row],[2 тур итог макс. 74 б.]]/74*100</f>
        <v>32.432432432432435</v>
      </c>
      <c r="U16" s="21">
        <f>SUM(Таблица1[[#This Row],[1 макс. 5 б.]:[17]])</f>
        <v>24</v>
      </c>
      <c r="V16" s="21">
        <v>5</v>
      </c>
      <c r="W16" s="21">
        <v>0</v>
      </c>
      <c r="X16" s="21">
        <v>2</v>
      </c>
      <c r="Y16" s="21">
        <v>2</v>
      </c>
      <c r="Z16" s="21">
        <v>0</v>
      </c>
      <c r="AA16" s="21">
        <v>2</v>
      </c>
      <c r="AB16" s="21">
        <v>0</v>
      </c>
      <c r="AC16" s="21">
        <v>0</v>
      </c>
      <c r="AD16" s="21">
        <v>3</v>
      </c>
      <c r="AE16" s="21">
        <v>0</v>
      </c>
      <c r="AF16" s="21">
        <v>0</v>
      </c>
      <c r="AG16" s="21">
        <v>7</v>
      </c>
      <c r="AH16" s="21">
        <v>3</v>
      </c>
      <c r="AI16" s="21">
        <v>0</v>
      </c>
      <c r="AJ16" s="5"/>
      <c r="AK16" s="5"/>
      <c r="AL16" s="5"/>
    </row>
    <row r="17" spans="1:38" ht="51" x14ac:dyDescent="0.25">
      <c r="A17" s="4">
        <v>12</v>
      </c>
      <c r="B17" s="3" t="s">
        <v>372</v>
      </c>
      <c r="C17" s="28" t="s">
        <v>23</v>
      </c>
      <c r="D17" s="17" t="s">
        <v>23</v>
      </c>
      <c r="E17" s="18" t="s">
        <v>290</v>
      </c>
      <c r="F17" s="18" t="s">
        <v>31</v>
      </c>
      <c r="G17" s="18" t="s">
        <v>29</v>
      </c>
      <c r="H17" s="23" t="s">
        <v>25</v>
      </c>
      <c r="I17" s="20">
        <v>38448</v>
      </c>
      <c r="J17" s="20" t="s">
        <v>70</v>
      </c>
      <c r="K17" s="20" t="s">
        <v>71</v>
      </c>
      <c r="L17" s="20" t="s">
        <v>106</v>
      </c>
      <c r="M17" s="21">
        <v>11</v>
      </c>
      <c r="N17" s="5"/>
      <c r="O17" s="42">
        <f>(Таблица1[[#This Row],[Итоги 1 тур макс. 100 б.]]+Таблица1[[#This Row],[Итоги 2 тур макс. 100 б.]])/2</f>
        <v>30.18018018018018</v>
      </c>
      <c r="P17" s="41">
        <f>Таблица1[[#This Row],[1 тур итог макс. 33 б.]]/33*100</f>
        <v>33.333333333333329</v>
      </c>
      <c r="Q17" s="21">
        <v>11</v>
      </c>
      <c r="R17" s="21"/>
      <c r="S17" s="21"/>
      <c r="T17" s="41">
        <f>Таблица1[[#This Row],[2 тур итог макс. 74 б.]]/74*100</f>
        <v>27.027027027027028</v>
      </c>
      <c r="U17" s="21">
        <f>SUM(Таблица1[[#This Row],[1 макс. 5 б.]:[17]])</f>
        <v>20</v>
      </c>
      <c r="V17" s="21">
        <v>4</v>
      </c>
      <c r="W17" s="21">
        <v>0</v>
      </c>
      <c r="X17" s="21">
        <v>2</v>
      </c>
      <c r="Y17" s="21">
        <v>1</v>
      </c>
      <c r="Z17" s="21">
        <v>0</v>
      </c>
      <c r="AA17" s="21">
        <v>0</v>
      </c>
      <c r="AB17" s="21">
        <v>0</v>
      </c>
      <c r="AC17" s="21">
        <v>0</v>
      </c>
      <c r="AD17" s="21">
        <v>4</v>
      </c>
      <c r="AE17" s="21">
        <v>3</v>
      </c>
      <c r="AF17" s="21">
        <v>0</v>
      </c>
      <c r="AG17" s="21">
        <v>0</v>
      </c>
      <c r="AH17" s="21">
        <v>6</v>
      </c>
      <c r="AI17" s="21">
        <v>0</v>
      </c>
      <c r="AJ17" s="5"/>
      <c r="AK17" s="5"/>
      <c r="AL17" s="5"/>
    </row>
    <row r="18" spans="1:38" ht="51" x14ac:dyDescent="0.25">
      <c r="A18" s="4">
        <v>13</v>
      </c>
      <c r="B18" s="3" t="s">
        <v>376</v>
      </c>
      <c r="C18" s="28" t="s">
        <v>23</v>
      </c>
      <c r="D18" s="17" t="s">
        <v>24</v>
      </c>
      <c r="E18" s="18" t="s">
        <v>295</v>
      </c>
      <c r="F18" s="18" t="s">
        <v>123</v>
      </c>
      <c r="G18" s="18" t="s">
        <v>43</v>
      </c>
      <c r="H18" s="23" t="s">
        <v>27</v>
      </c>
      <c r="I18" s="20">
        <v>38493</v>
      </c>
      <c r="J18" s="20" t="s">
        <v>70</v>
      </c>
      <c r="K18" s="20" t="s">
        <v>71</v>
      </c>
      <c r="L18" s="20" t="s">
        <v>83</v>
      </c>
      <c r="M18" s="21">
        <v>11</v>
      </c>
      <c r="N18" s="5"/>
      <c r="O18" s="42">
        <f>(Таблица1[[#This Row],[Итоги 1 тур макс. 100 б.]]+Таблица1[[#This Row],[Итоги 2 тур макс. 100 б.]])/2</f>
        <v>30.18018018018018</v>
      </c>
      <c r="P18" s="41">
        <f>Таблица1[[#This Row],[1 тур итог макс. 33 б.]]/33*100</f>
        <v>33.333333333333329</v>
      </c>
      <c r="Q18" s="21">
        <v>11</v>
      </c>
      <c r="R18" s="21"/>
      <c r="S18" s="21"/>
      <c r="T18" s="41">
        <f>Таблица1[[#This Row],[2 тур итог макс. 74 б.]]/74*100</f>
        <v>27.027027027027028</v>
      </c>
      <c r="U18" s="21">
        <f>SUM(Таблица1[[#This Row],[1 макс. 5 б.]:[17]])</f>
        <v>20</v>
      </c>
      <c r="V18" s="21">
        <v>4</v>
      </c>
      <c r="W18" s="21">
        <v>0</v>
      </c>
      <c r="X18" s="21">
        <v>2</v>
      </c>
      <c r="Y18" s="21">
        <v>4</v>
      </c>
      <c r="Z18" s="21">
        <v>0</v>
      </c>
      <c r="AA18" s="21">
        <v>0</v>
      </c>
      <c r="AB18" s="21">
        <v>0</v>
      </c>
      <c r="AC18" s="21">
        <v>0</v>
      </c>
      <c r="AD18" s="21">
        <v>2</v>
      </c>
      <c r="AE18" s="21">
        <v>0</v>
      </c>
      <c r="AF18" s="21">
        <v>0</v>
      </c>
      <c r="AG18" s="21">
        <v>4</v>
      </c>
      <c r="AH18" s="21">
        <v>4</v>
      </c>
      <c r="AI18" s="21">
        <v>0</v>
      </c>
      <c r="AJ18" s="5"/>
      <c r="AK18" s="5"/>
      <c r="AL18" s="5"/>
    </row>
    <row r="19" spans="1:38" ht="38.25" x14ac:dyDescent="0.25">
      <c r="A19" s="4">
        <v>14</v>
      </c>
      <c r="B19" s="3" t="s">
        <v>340</v>
      </c>
      <c r="C19" s="28" t="s">
        <v>20</v>
      </c>
      <c r="D19" s="17" t="s">
        <v>20</v>
      </c>
      <c r="E19" s="18" t="s">
        <v>265</v>
      </c>
      <c r="F19" s="18" t="s">
        <v>68</v>
      </c>
      <c r="G19" s="18" t="s">
        <v>195</v>
      </c>
      <c r="H19" s="22" t="s">
        <v>27</v>
      </c>
      <c r="I19" s="20">
        <v>38316</v>
      </c>
      <c r="J19" s="20" t="s">
        <v>70</v>
      </c>
      <c r="K19" s="20" t="s">
        <v>71</v>
      </c>
      <c r="L19" s="20" t="s">
        <v>114</v>
      </c>
      <c r="M19" s="21">
        <v>11</v>
      </c>
      <c r="N19" s="5"/>
      <c r="O19" s="42">
        <f>(Таблица1[[#This Row],[Итоги 1 тур макс. 100 б.]]+Таблица1[[#This Row],[Итоги 2 тур макс. 100 б.]])/2</f>
        <v>29.176904176904173</v>
      </c>
      <c r="P19" s="41">
        <f>Таблица1[[#This Row],[1 тур итог макс. 33 б.]]/33*100</f>
        <v>27.27272727272727</v>
      </c>
      <c r="Q19" s="21">
        <v>9</v>
      </c>
      <c r="R19" s="21"/>
      <c r="S19" s="21"/>
      <c r="T19" s="41">
        <f>Таблица1[[#This Row],[2 тур итог макс. 74 б.]]/74*100</f>
        <v>31.081081081081081</v>
      </c>
      <c r="U19" s="21">
        <f>SUM(Таблица1[[#This Row],[1 макс. 5 б.]:[17]])</f>
        <v>23</v>
      </c>
      <c r="V19" s="21">
        <v>3</v>
      </c>
      <c r="W19" s="21">
        <v>1</v>
      </c>
      <c r="X19" s="21">
        <v>2</v>
      </c>
      <c r="Y19" s="21">
        <v>1</v>
      </c>
      <c r="Z19" s="21">
        <v>0</v>
      </c>
      <c r="AA19" s="21">
        <v>0</v>
      </c>
      <c r="AB19" s="21">
        <v>0</v>
      </c>
      <c r="AC19" s="21">
        <v>0</v>
      </c>
      <c r="AD19" s="21">
        <v>6</v>
      </c>
      <c r="AE19" s="21">
        <v>1</v>
      </c>
      <c r="AF19" s="21">
        <v>0</v>
      </c>
      <c r="AG19" s="21">
        <v>6</v>
      </c>
      <c r="AH19" s="21">
        <v>3</v>
      </c>
      <c r="AI19" s="21">
        <v>0</v>
      </c>
      <c r="AJ19" s="5"/>
      <c r="AK19" s="5"/>
      <c r="AL19" s="5"/>
    </row>
    <row r="20" spans="1:38" ht="51" x14ac:dyDescent="0.25">
      <c r="A20" s="4">
        <v>15</v>
      </c>
      <c r="B20" s="3" t="s">
        <v>343</v>
      </c>
      <c r="C20" s="28" t="s">
        <v>20</v>
      </c>
      <c r="D20" s="17" t="s">
        <v>20</v>
      </c>
      <c r="E20" s="18" t="s">
        <v>163</v>
      </c>
      <c r="F20" s="18" t="s">
        <v>164</v>
      </c>
      <c r="G20" s="18" t="s">
        <v>39</v>
      </c>
      <c r="H20" s="22" t="s">
        <v>27</v>
      </c>
      <c r="I20" s="20">
        <v>38301</v>
      </c>
      <c r="J20" s="20" t="s">
        <v>70</v>
      </c>
      <c r="K20" s="20" t="s">
        <v>71</v>
      </c>
      <c r="L20" s="20" t="s">
        <v>133</v>
      </c>
      <c r="M20" s="21">
        <v>11</v>
      </c>
      <c r="N20" s="5"/>
      <c r="O20" s="42">
        <f>(Таблица1[[#This Row],[Итоги 1 тур макс. 100 б.]]+Таблица1[[#This Row],[Итоги 2 тур макс. 100 б.]])/2</f>
        <v>29.176904176904173</v>
      </c>
      <c r="P20" s="41">
        <f>Таблица1[[#This Row],[1 тур итог макс. 33 б.]]/33*100</f>
        <v>27.27272727272727</v>
      </c>
      <c r="Q20" s="21">
        <v>9</v>
      </c>
      <c r="R20" s="21"/>
      <c r="S20" s="21"/>
      <c r="T20" s="41">
        <f>Таблица1[[#This Row],[2 тур итог макс. 74 б.]]/74*100</f>
        <v>31.081081081081081</v>
      </c>
      <c r="U20" s="21">
        <f>SUM(Таблица1[[#This Row],[1 макс. 5 б.]:[17]])</f>
        <v>23</v>
      </c>
      <c r="V20" s="21">
        <v>3</v>
      </c>
      <c r="W20" s="21">
        <v>0</v>
      </c>
      <c r="X20" s="21">
        <v>2</v>
      </c>
      <c r="Y20" s="21">
        <v>1</v>
      </c>
      <c r="Z20" s="21">
        <v>0</v>
      </c>
      <c r="AA20" s="21">
        <v>0</v>
      </c>
      <c r="AB20" s="21">
        <v>0</v>
      </c>
      <c r="AC20" s="21">
        <v>0</v>
      </c>
      <c r="AD20" s="21">
        <v>4</v>
      </c>
      <c r="AE20" s="21">
        <v>0</v>
      </c>
      <c r="AF20" s="21">
        <v>0</v>
      </c>
      <c r="AG20" s="21">
        <v>5</v>
      </c>
      <c r="AH20" s="21">
        <v>5</v>
      </c>
      <c r="AI20" s="21">
        <v>3</v>
      </c>
      <c r="AJ20" s="5"/>
      <c r="AK20" s="5"/>
      <c r="AL20" s="5"/>
    </row>
    <row r="21" spans="1:38" ht="38.25" x14ac:dyDescent="0.25">
      <c r="A21" s="4">
        <v>16</v>
      </c>
      <c r="B21" s="3" t="s">
        <v>359</v>
      </c>
      <c r="C21" s="28" t="s">
        <v>20</v>
      </c>
      <c r="D21" s="17" t="s">
        <v>44</v>
      </c>
      <c r="E21" s="18" t="s">
        <v>283</v>
      </c>
      <c r="F21" s="18" t="s">
        <v>284</v>
      </c>
      <c r="G21" s="18" t="s">
        <v>56</v>
      </c>
      <c r="H21" s="23" t="s">
        <v>27</v>
      </c>
      <c r="I21" s="20">
        <v>38477</v>
      </c>
      <c r="J21" s="20" t="s">
        <v>70</v>
      </c>
      <c r="K21" s="20" t="s">
        <v>71</v>
      </c>
      <c r="L21" s="20" t="s">
        <v>99</v>
      </c>
      <c r="M21" s="21">
        <v>11</v>
      </c>
      <c r="N21" s="5"/>
      <c r="O21" s="42">
        <f>(Таблица1[[#This Row],[Итоги 1 тур макс. 100 б.]]+Таблица1[[#This Row],[Итоги 2 тур макс. 100 б.]])/2</f>
        <v>28.992628992628994</v>
      </c>
      <c r="P21" s="41">
        <f>Таблица1[[#This Row],[1 тур итог макс. 33 б.]]/33*100</f>
        <v>36.363636363636367</v>
      </c>
      <c r="Q21" s="21">
        <v>12</v>
      </c>
      <c r="R21" s="21"/>
      <c r="S21" s="21"/>
      <c r="T21" s="41">
        <f>Таблица1[[#This Row],[2 тур итог макс. 74 б.]]/74*100</f>
        <v>21.621621621621621</v>
      </c>
      <c r="U21" s="21">
        <f>SUM(Таблица1[[#This Row],[1 макс. 5 б.]:[17]])</f>
        <v>16</v>
      </c>
      <c r="V21" s="21">
        <v>3</v>
      </c>
      <c r="W21" s="21">
        <v>2</v>
      </c>
      <c r="X21" s="21">
        <v>1</v>
      </c>
      <c r="Y21" s="21">
        <v>0</v>
      </c>
      <c r="Z21" s="21">
        <v>0</v>
      </c>
      <c r="AA21" s="21">
        <v>0</v>
      </c>
      <c r="AB21" s="21">
        <v>0</v>
      </c>
      <c r="AC21" s="21">
        <v>1</v>
      </c>
      <c r="AD21" s="21">
        <v>2</v>
      </c>
      <c r="AE21" s="21">
        <v>0</v>
      </c>
      <c r="AF21" s="21">
        <v>0</v>
      </c>
      <c r="AG21" s="21">
        <v>4</v>
      </c>
      <c r="AH21" s="21">
        <v>3</v>
      </c>
      <c r="AI21" s="21">
        <v>0</v>
      </c>
      <c r="AJ21" s="5"/>
      <c r="AK21" s="5"/>
      <c r="AL21" s="5"/>
    </row>
    <row r="22" spans="1:38" ht="51" x14ac:dyDescent="0.25">
      <c r="A22" s="4">
        <v>17</v>
      </c>
      <c r="B22" s="3" t="s">
        <v>356</v>
      </c>
      <c r="C22" s="28" t="s">
        <v>20</v>
      </c>
      <c r="D22" s="17" t="s">
        <v>46</v>
      </c>
      <c r="E22" s="18" t="s">
        <v>278</v>
      </c>
      <c r="F22" s="18" t="s">
        <v>279</v>
      </c>
      <c r="G22" s="18" t="s">
        <v>280</v>
      </c>
      <c r="H22" s="29" t="s">
        <v>27</v>
      </c>
      <c r="I22" s="30">
        <v>38561</v>
      </c>
      <c r="J22" s="30" t="s">
        <v>70</v>
      </c>
      <c r="K22" s="30" t="s">
        <v>71</v>
      </c>
      <c r="L22" s="20" t="s">
        <v>111</v>
      </c>
      <c r="M22" s="21">
        <v>11</v>
      </c>
      <c r="N22" s="5"/>
      <c r="O22" s="42">
        <f>(Таблица1[[#This Row],[Итоги 1 тур макс. 100 б.]]+Таблица1[[#This Row],[Итоги 2 тур макс. 100 б.]])/2</f>
        <v>28.828828828828826</v>
      </c>
      <c r="P22" s="41">
        <f>Таблица1[[#This Row],[1 тур итог макс. 33 б.]]/33*100</f>
        <v>33.333333333333329</v>
      </c>
      <c r="Q22" s="21">
        <v>11</v>
      </c>
      <c r="R22" s="21"/>
      <c r="S22" s="21"/>
      <c r="T22" s="41">
        <f>Таблица1[[#This Row],[2 тур итог макс. 74 б.]]/74*100</f>
        <v>24.324324324324326</v>
      </c>
      <c r="U22" s="21">
        <f>SUM(Таблица1[[#This Row],[1 макс. 5 б.]:[17]])</f>
        <v>18</v>
      </c>
      <c r="V22" s="21">
        <v>4</v>
      </c>
      <c r="W22" s="21">
        <v>2</v>
      </c>
      <c r="X22" s="21">
        <v>1</v>
      </c>
      <c r="Y22" s="21">
        <v>2</v>
      </c>
      <c r="Z22" s="21">
        <v>0</v>
      </c>
      <c r="AA22" s="21">
        <v>0</v>
      </c>
      <c r="AB22" s="21">
        <v>0</v>
      </c>
      <c r="AC22" s="21">
        <v>0</v>
      </c>
      <c r="AD22" s="21">
        <v>4</v>
      </c>
      <c r="AE22" s="21">
        <v>1</v>
      </c>
      <c r="AF22" s="21">
        <v>0</v>
      </c>
      <c r="AG22" s="21">
        <v>0</v>
      </c>
      <c r="AH22" s="21">
        <v>3</v>
      </c>
      <c r="AI22" s="21">
        <v>1</v>
      </c>
      <c r="AJ22" s="5"/>
      <c r="AK22" s="5"/>
      <c r="AL22" s="5"/>
    </row>
    <row r="23" spans="1:38" ht="51" x14ac:dyDescent="0.25">
      <c r="A23" s="4">
        <v>18</v>
      </c>
      <c r="B23" s="3" t="s">
        <v>336</v>
      </c>
      <c r="C23" s="28" t="s">
        <v>20</v>
      </c>
      <c r="D23" s="17" t="s">
        <v>20</v>
      </c>
      <c r="E23" s="18" t="s">
        <v>63</v>
      </c>
      <c r="F23" s="18" t="s">
        <v>41</v>
      </c>
      <c r="G23" s="18" t="s">
        <v>262</v>
      </c>
      <c r="H23" s="19" t="s">
        <v>25</v>
      </c>
      <c r="I23" s="20">
        <v>38526</v>
      </c>
      <c r="J23" s="20" t="s">
        <v>70</v>
      </c>
      <c r="K23" s="20" t="s">
        <v>71</v>
      </c>
      <c r="L23" s="20" t="s">
        <v>180</v>
      </c>
      <c r="M23" s="21">
        <v>11</v>
      </c>
      <c r="N23" s="5"/>
      <c r="O23" s="42">
        <f>(Таблица1[[#This Row],[Итоги 1 тур макс. 100 б.]]+Таблица1[[#This Row],[Итоги 2 тур макс. 100 б.]])/2</f>
        <v>28.665028665028665</v>
      </c>
      <c r="P23" s="41">
        <f>Таблица1[[#This Row],[1 тур итог макс. 33 б.]]/33*100</f>
        <v>30.303030303030305</v>
      </c>
      <c r="Q23" s="21">
        <v>10</v>
      </c>
      <c r="R23" s="21"/>
      <c r="S23" s="21"/>
      <c r="T23" s="41">
        <f>Таблица1[[#This Row],[2 тур итог макс. 74 б.]]/74*100</f>
        <v>27.027027027027028</v>
      </c>
      <c r="U23" s="21">
        <f>SUM(Таблица1[[#This Row],[1 макс. 5 б.]:[17]])</f>
        <v>20</v>
      </c>
      <c r="V23" s="21">
        <v>4</v>
      </c>
      <c r="W23" s="21">
        <v>2</v>
      </c>
      <c r="X23" s="21">
        <v>0</v>
      </c>
      <c r="Y23" s="21">
        <v>2</v>
      </c>
      <c r="Z23" s="21">
        <v>0</v>
      </c>
      <c r="AA23" s="21">
        <v>0</v>
      </c>
      <c r="AB23" s="21">
        <v>0</v>
      </c>
      <c r="AC23" s="21">
        <v>1</v>
      </c>
      <c r="AD23" s="21">
        <v>3</v>
      </c>
      <c r="AE23" s="21">
        <v>0</v>
      </c>
      <c r="AF23" s="21">
        <v>0</v>
      </c>
      <c r="AG23" s="21">
        <v>5</v>
      </c>
      <c r="AH23" s="21">
        <v>2</v>
      </c>
      <c r="AI23" s="21">
        <v>1</v>
      </c>
      <c r="AJ23" s="5"/>
      <c r="AK23" s="5"/>
      <c r="AL23" s="5"/>
    </row>
    <row r="24" spans="1:38" ht="38.25" x14ac:dyDescent="0.25">
      <c r="A24" s="4">
        <v>19</v>
      </c>
      <c r="B24" s="3" t="s">
        <v>337</v>
      </c>
      <c r="C24" s="28" t="s">
        <v>20</v>
      </c>
      <c r="D24" s="17" t="s">
        <v>20</v>
      </c>
      <c r="E24" s="18" t="s">
        <v>161</v>
      </c>
      <c r="F24" s="18" t="s">
        <v>66</v>
      </c>
      <c r="G24" s="18" t="s">
        <v>51</v>
      </c>
      <c r="H24" s="19" t="s">
        <v>25</v>
      </c>
      <c r="I24" s="20">
        <v>38697</v>
      </c>
      <c r="J24" s="20" t="s">
        <v>70</v>
      </c>
      <c r="K24" s="20" t="s">
        <v>71</v>
      </c>
      <c r="L24" s="20" t="s">
        <v>85</v>
      </c>
      <c r="M24" s="21">
        <v>11</v>
      </c>
      <c r="N24" s="5"/>
      <c r="O24" s="42">
        <f>(Таблица1[[#This Row],[Итоги 1 тур макс. 100 б.]]+Таблица1[[#This Row],[Итоги 2 тур макс. 100 б.]])/2</f>
        <v>27.989352989352987</v>
      </c>
      <c r="P24" s="41">
        <f>Таблица1[[#This Row],[1 тур итог макс. 33 б.]]/33*100</f>
        <v>30.303030303030305</v>
      </c>
      <c r="Q24" s="21">
        <v>10</v>
      </c>
      <c r="R24" s="21"/>
      <c r="S24" s="21"/>
      <c r="T24" s="41">
        <f>Таблица1[[#This Row],[2 тур итог макс. 74 б.]]/74*100</f>
        <v>25.675675675675674</v>
      </c>
      <c r="U24" s="21">
        <f>SUM(Таблица1[[#This Row],[1 макс. 5 б.]:[17]])</f>
        <v>19</v>
      </c>
      <c r="V24" s="21">
        <v>3</v>
      </c>
      <c r="W24" s="21">
        <v>0</v>
      </c>
      <c r="X24" s="21">
        <v>1</v>
      </c>
      <c r="Y24" s="21">
        <v>3</v>
      </c>
      <c r="Z24" s="21">
        <v>0</v>
      </c>
      <c r="AA24" s="21">
        <v>0</v>
      </c>
      <c r="AB24" s="21">
        <v>0</v>
      </c>
      <c r="AC24" s="21">
        <v>1</v>
      </c>
      <c r="AD24" s="21">
        <v>3</v>
      </c>
      <c r="AE24" s="21">
        <v>0</v>
      </c>
      <c r="AF24" s="21">
        <v>0</v>
      </c>
      <c r="AG24" s="21">
        <v>0</v>
      </c>
      <c r="AH24" s="21">
        <v>6</v>
      </c>
      <c r="AI24" s="21">
        <v>2</v>
      </c>
      <c r="AJ24" s="5"/>
      <c r="AK24" s="5"/>
      <c r="AL24" s="5"/>
    </row>
    <row r="25" spans="1:38" ht="51" x14ac:dyDescent="0.25">
      <c r="A25" s="4">
        <v>20</v>
      </c>
      <c r="B25" s="3" t="s">
        <v>353</v>
      </c>
      <c r="C25" s="28" t="s">
        <v>20</v>
      </c>
      <c r="D25" s="17" t="s">
        <v>58</v>
      </c>
      <c r="E25" s="18" t="s">
        <v>274</v>
      </c>
      <c r="F25" s="18" t="s">
        <v>131</v>
      </c>
      <c r="G25" s="18" t="s">
        <v>43</v>
      </c>
      <c r="H25" s="23" t="s">
        <v>27</v>
      </c>
      <c r="I25" s="20">
        <v>38668</v>
      </c>
      <c r="J25" s="20" t="s">
        <v>70</v>
      </c>
      <c r="K25" s="20" t="s">
        <v>71</v>
      </c>
      <c r="L25" s="20" t="s">
        <v>122</v>
      </c>
      <c r="M25" s="21">
        <v>11</v>
      </c>
      <c r="N25" s="5"/>
      <c r="O25" s="42">
        <f>(Таблица1[[#This Row],[Итоги 1 тур макс. 100 б.]]+Таблица1[[#This Row],[Итоги 2 тур макс. 100 б.]])/2</f>
        <v>27.825552825552826</v>
      </c>
      <c r="P25" s="41">
        <f>Таблица1[[#This Row],[1 тур итог макс. 33 б.]]/33*100</f>
        <v>27.27272727272727</v>
      </c>
      <c r="Q25" s="21">
        <v>9</v>
      </c>
      <c r="R25" s="21"/>
      <c r="S25" s="21"/>
      <c r="T25" s="41">
        <f>Таблица1[[#This Row],[2 тур итог макс. 74 б.]]/74*100</f>
        <v>28.378378378378379</v>
      </c>
      <c r="U25" s="21">
        <f>SUM(Таблица1[[#This Row],[1 макс. 5 б.]:[17]])</f>
        <v>21</v>
      </c>
      <c r="V25" s="21">
        <v>4</v>
      </c>
      <c r="W25" s="21">
        <v>0</v>
      </c>
      <c r="X25" s="21">
        <v>0</v>
      </c>
      <c r="Y25" s="21">
        <v>3</v>
      </c>
      <c r="Z25" s="21">
        <v>0</v>
      </c>
      <c r="AA25" s="21">
        <v>0</v>
      </c>
      <c r="AB25" s="21">
        <v>0</v>
      </c>
      <c r="AC25" s="21">
        <v>3</v>
      </c>
      <c r="AD25" s="21">
        <v>4</v>
      </c>
      <c r="AE25" s="21">
        <v>1</v>
      </c>
      <c r="AF25" s="21">
        <v>0</v>
      </c>
      <c r="AG25" s="21">
        <v>0</v>
      </c>
      <c r="AH25" s="21">
        <v>5</v>
      </c>
      <c r="AI25" s="21">
        <v>1</v>
      </c>
      <c r="AJ25" s="5"/>
      <c r="AK25" s="5"/>
      <c r="AL25" s="5"/>
    </row>
    <row r="26" spans="1:38" ht="63.75" x14ac:dyDescent="0.25">
      <c r="A26" s="4">
        <v>21</v>
      </c>
      <c r="B26" s="3" t="s">
        <v>361</v>
      </c>
      <c r="C26" s="28" t="s">
        <v>20</v>
      </c>
      <c r="D26" s="17" t="s">
        <v>116</v>
      </c>
      <c r="E26" s="18" t="s">
        <v>287</v>
      </c>
      <c r="F26" s="18" t="s">
        <v>32</v>
      </c>
      <c r="G26" s="18" t="s">
        <v>35</v>
      </c>
      <c r="H26" s="23" t="s">
        <v>25</v>
      </c>
      <c r="I26" s="20">
        <v>38776</v>
      </c>
      <c r="J26" s="20" t="s">
        <v>70</v>
      </c>
      <c r="K26" s="20" t="s">
        <v>71</v>
      </c>
      <c r="L26" s="20" t="s">
        <v>117</v>
      </c>
      <c r="M26" s="21">
        <v>11</v>
      </c>
      <c r="N26" s="5"/>
      <c r="O26" s="42">
        <f>(Таблица1[[#This Row],[Итоги 1 тур макс. 100 б.]]+Таблица1[[#This Row],[Итоги 2 тур макс. 100 б.]])/2</f>
        <v>27.313677313677317</v>
      </c>
      <c r="P26" s="41">
        <f>Таблица1[[#This Row],[1 тур итог макс. 33 б.]]/33*100</f>
        <v>30.303030303030305</v>
      </c>
      <c r="Q26" s="21">
        <v>10</v>
      </c>
      <c r="R26" s="21"/>
      <c r="S26" s="21"/>
      <c r="T26" s="41">
        <f>Таблица1[[#This Row],[2 тур итог макс. 74 б.]]/74*100</f>
        <v>24.324324324324326</v>
      </c>
      <c r="U26" s="21">
        <f>SUM(Таблица1[[#This Row],[1 макс. 5 б.]:[17]])</f>
        <v>18</v>
      </c>
      <c r="V26" s="21">
        <v>3</v>
      </c>
      <c r="W26" s="21">
        <v>0</v>
      </c>
      <c r="X26" s="21">
        <v>2</v>
      </c>
      <c r="Y26" s="21">
        <v>0</v>
      </c>
      <c r="Z26" s="21">
        <v>0</v>
      </c>
      <c r="AA26" s="21">
        <v>0</v>
      </c>
      <c r="AB26" s="21">
        <v>0</v>
      </c>
      <c r="AC26" s="21">
        <v>1</v>
      </c>
      <c r="AD26" s="21">
        <v>4</v>
      </c>
      <c r="AE26" s="21">
        <v>0</v>
      </c>
      <c r="AF26" s="21">
        <v>0</v>
      </c>
      <c r="AG26" s="21">
        <v>4</v>
      </c>
      <c r="AH26" s="21">
        <v>3</v>
      </c>
      <c r="AI26" s="21">
        <v>1</v>
      </c>
      <c r="AJ26" s="5"/>
      <c r="AK26" s="5"/>
      <c r="AL26" s="5"/>
    </row>
    <row r="27" spans="1:38" ht="38.25" x14ac:dyDescent="0.25">
      <c r="A27" s="4">
        <v>22</v>
      </c>
      <c r="B27" s="3" t="s">
        <v>375</v>
      </c>
      <c r="C27" s="28" t="s">
        <v>23</v>
      </c>
      <c r="D27" s="17" t="s">
        <v>202</v>
      </c>
      <c r="E27" s="18" t="s">
        <v>293</v>
      </c>
      <c r="F27" s="18" t="s">
        <v>128</v>
      </c>
      <c r="G27" s="18" t="s">
        <v>48</v>
      </c>
      <c r="H27" s="23" t="s">
        <v>25</v>
      </c>
      <c r="I27" s="20">
        <v>38797</v>
      </c>
      <c r="J27" s="20" t="s">
        <v>70</v>
      </c>
      <c r="K27" s="20" t="s">
        <v>71</v>
      </c>
      <c r="L27" s="20" t="s">
        <v>294</v>
      </c>
      <c r="M27" s="21">
        <v>11</v>
      </c>
      <c r="N27" s="5"/>
      <c r="O27" s="42">
        <f>(Таблица1[[#This Row],[Итоги 1 тур макс. 100 б.]]+Таблица1[[#This Row],[Итоги 2 тур макс. 100 б.]])/2</f>
        <v>27.313677313677317</v>
      </c>
      <c r="P27" s="41">
        <f>Таблица1[[#This Row],[1 тур итог макс. 33 б.]]/33*100</f>
        <v>30.303030303030305</v>
      </c>
      <c r="Q27" s="21">
        <v>10</v>
      </c>
      <c r="R27" s="21"/>
      <c r="S27" s="21"/>
      <c r="T27" s="41">
        <f>Таблица1[[#This Row],[2 тур итог макс. 74 б.]]/74*100</f>
        <v>24.324324324324326</v>
      </c>
      <c r="U27" s="21">
        <f>SUM(Таблица1[[#This Row],[1 макс. 5 б.]:[17]])</f>
        <v>18</v>
      </c>
      <c r="V27" s="21">
        <v>4</v>
      </c>
      <c r="W27" s="21">
        <v>0</v>
      </c>
      <c r="X27" s="21">
        <v>2</v>
      </c>
      <c r="Y27" s="21">
        <v>2</v>
      </c>
      <c r="Z27" s="21">
        <v>0</v>
      </c>
      <c r="AA27" s="21">
        <v>0</v>
      </c>
      <c r="AB27" s="21">
        <v>0</v>
      </c>
      <c r="AC27" s="21">
        <v>0</v>
      </c>
      <c r="AD27" s="21">
        <v>2</v>
      </c>
      <c r="AE27" s="21">
        <v>0</v>
      </c>
      <c r="AF27" s="21">
        <v>0</v>
      </c>
      <c r="AG27" s="21">
        <v>3</v>
      </c>
      <c r="AH27" s="21">
        <v>5</v>
      </c>
      <c r="AI27" s="21">
        <v>0</v>
      </c>
      <c r="AJ27" s="5"/>
      <c r="AK27" s="5"/>
      <c r="AL27" s="5"/>
    </row>
    <row r="28" spans="1:38" ht="63.75" x14ac:dyDescent="0.25">
      <c r="A28" s="4">
        <v>23</v>
      </c>
      <c r="B28" s="3" t="s">
        <v>373</v>
      </c>
      <c r="C28" s="28" t="s">
        <v>23</v>
      </c>
      <c r="D28" s="17" t="s">
        <v>23</v>
      </c>
      <c r="E28" s="18" t="s">
        <v>291</v>
      </c>
      <c r="F28" s="18" t="s">
        <v>52</v>
      </c>
      <c r="G28" s="18" t="s">
        <v>78</v>
      </c>
      <c r="H28" s="23" t="s">
        <v>25</v>
      </c>
      <c r="I28" s="20">
        <v>38674</v>
      </c>
      <c r="J28" s="20" t="s">
        <v>70</v>
      </c>
      <c r="K28" s="20" t="s">
        <v>71</v>
      </c>
      <c r="L28" s="20" t="s">
        <v>100</v>
      </c>
      <c r="M28" s="21">
        <v>11</v>
      </c>
      <c r="N28" s="5"/>
      <c r="O28" s="42">
        <f>(Таблица1[[#This Row],[Итоги 1 тур макс. 100 б.]]+Таблица1[[#This Row],[Итоги 2 тур макс. 100 б.]])/2</f>
        <v>26.146601146601146</v>
      </c>
      <c r="P28" s="41">
        <f>Таблица1[[#This Row],[1 тур итог макс. 33 б.]]/33*100</f>
        <v>21.212121212121211</v>
      </c>
      <c r="Q28" s="21">
        <v>7</v>
      </c>
      <c r="R28" s="21"/>
      <c r="S28" s="21"/>
      <c r="T28" s="41">
        <f>Таблица1[[#This Row],[2 тур итог макс. 74 б.]]/74*100</f>
        <v>31.081081081081081</v>
      </c>
      <c r="U28" s="21">
        <f>SUM(Таблица1[[#This Row],[1 макс. 5 б.]:[17]])</f>
        <v>23</v>
      </c>
      <c r="V28" s="21">
        <v>5</v>
      </c>
      <c r="W28" s="21">
        <v>0</v>
      </c>
      <c r="X28" s="21">
        <v>1</v>
      </c>
      <c r="Y28" s="21">
        <v>1</v>
      </c>
      <c r="Z28" s="21">
        <v>0</v>
      </c>
      <c r="AA28" s="21">
        <v>0</v>
      </c>
      <c r="AB28" s="21">
        <v>0</v>
      </c>
      <c r="AC28" s="21">
        <v>2</v>
      </c>
      <c r="AD28" s="21">
        <v>4</v>
      </c>
      <c r="AE28" s="21">
        <v>1</v>
      </c>
      <c r="AF28" s="21">
        <v>0</v>
      </c>
      <c r="AG28" s="21">
        <v>3</v>
      </c>
      <c r="AH28" s="21">
        <v>4</v>
      </c>
      <c r="AI28" s="21">
        <v>2</v>
      </c>
      <c r="AJ28" s="5"/>
      <c r="AK28" s="5"/>
      <c r="AL28" s="5"/>
    </row>
    <row r="29" spans="1:38" ht="38.25" x14ac:dyDescent="0.25">
      <c r="A29" s="4">
        <v>24</v>
      </c>
      <c r="B29" s="3" t="s">
        <v>369</v>
      </c>
      <c r="C29" s="28" t="s">
        <v>21</v>
      </c>
      <c r="D29" s="17" t="s">
        <v>21</v>
      </c>
      <c r="E29" s="18" t="s">
        <v>170</v>
      </c>
      <c r="F29" s="18" t="s">
        <v>36</v>
      </c>
      <c r="G29" s="18" t="s">
        <v>171</v>
      </c>
      <c r="H29" s="23" t="s">
        <v>25</v>
      </c>
      <c r="I29" s="20">
        <v>38613</v>
      </c>
      <c r="J29" s="20" t="s">
        <v>70</v>
      </c>
      <c r="K29" s="20" t="s">
        <v>71</v>
      </c>
      <c r="L29" s="20" t="s">
        <v>82</v>
      </c>
      <c r="M29" s="21">
        <v>11</v>
      </c>
      <c r="N29" s="5"/>
      <c r="O29" s="42">
        <f>(Таблица1[[#This Row],[Итоги 1 тур макс. 100 б.]]+Таблица1[[#This Row],[Итоги 2 тур макс. 100 б.]])/2</f>
        <v>25.962325962325963</v>
      </c>
      <c r="P29" s="41">
        <f>Таблица1[[#This Row],[1 тур итог макс. 33 б.]]/33*100</f>
        <v>30.303030303030305</v>
      </c>
      <c r="Q29" s="21">
        <v>10</v>
      </c>
      <c r="R29" s="21"/>
      <c r="S29" s="21"/>
      <c r="T29" s="41">
        <f>Таблица1[[#This Row],[2 тур итог макс. 74 б.]]/74*100</f>
        <v>21.621621621621621</v>
      </c>
      <c r="U29" s="21">
        <f>SUM(Таблица1[[#This Row],[1 макс. 5 б.]:[17]])</f>
        <v>16</v>
      </c>
      <c r="V29" s="21">
        <v>3</v>
      </c>
      <c r="W29" s="21">
        <v>0</v>
      </c>
      <c r="X29" s="21">
        <v>2</v>
      </c>
      <c r="Y29" s="21">
        <v>1</v>
      </c>
      <c r="Z29" s="21">
        <v>0</v>
      </c>
      <c r="AA29" s="21">
        <v>0</v>
      </c>
      <c r="AB29" s="21">
        <v>0</v>
      </c>
      <c r="AC29" s="21">
        <v>4</v>
      </c>
      <c r="AD29" s="21">
        <v>5</v>
      </c>
      <c r="AE29" s="21">
        <v>0</v>
      </c>
      <c r="AF29" s="21">
        <v>0</v>
      </c>
      <c r="AG29" s="21">
        <v>1</v>
      </c>
      <c r="AH29" s="21">
        <v>0</v>
      </c>
      <c r="AI29" s="21">
        <v>0</v>
      </c>
      <c r="AJ29" s="5"/>
      <c r="AK29" s="5"/>
      <c r="AL29" s="5"/>
    </row>
    <row r="30" spans="1:38" ht="38.25" x14ac:dyDescent="0.25">
      <c r="A30" s="4">
        <v>25</v>
      </c>
      <c r="B30" s="3" t="s">
        <v>352</v>
      </c>
      <c r="C30" s="28" t="s">
        <v>20</v>
      </c>
      <c r="D30" s="17" t="s">
        <v>58</v>
      </c>
      <c r="E30" s="18" t="s">
        <v>271</v>
      </c>
      <c r="F30" s="18" t="s">
        <v>272</v>
      </c>
      <c r="G30" s="18" t="s">
        <v>42</v>
      </c>
      <c r="H30" s="23" t="s">
        <v>25</v>
      </c>
      <c r="I30" s="20">
        <v>38642</v>
      </c>
      <c r="J30" s="20" t="s">
        <v>70</v>
      </c>
      <c r="K30" s="20" t="s">
        <v>71</v>
      </c>
      <c r="L30" s="20" t="s">
        <v>273</v>
      </c>
      <c r="M30" s="21">
        <v>11</v>
      </c>
      <c r="N30" s="5"/>
      <c r="O30" s="42">
        <f>(Таблица1[[#This Row],[Итоги 1 тур макс. 100 б.]]+Таблица1[[#This Row],[Итоги 2 тур макс. 100 б.]])/2</f>
        <v>23.955773955773957</v>
      </c>
      <c r="P30" s="41">
        <f>Таблица1[[#This Row],[1 тур итог макс. 33 б.]]/33*100</f>
        <v>18.181818181818183</v>
      </c>
      <c r="Q30" s="21">
        <v>6</v>
      </c>
      <c r="R30" s="21"/>
      <c r="S30" s="21"/>
      <c r="T30" s="41">
        <f>Таблица1[[#This Row],[2 тур итог макс. 74 б.]]/74*100</f>
        <v>29.72972972972973</v>
      </c>
      <c r="U30" s="21">
        <f>SUM(Таблица1[[#This Row],[1 макс. 5 б.]:[17]])</f>
        <v>22</v>
      </c>
      <c r="V30" s="21">
        <v>1</v>
      </c>
      <c r="W30" s="21">
        <v>2</v>
      </c>
      <c r="X30" s="21">
        <v>1</v>
      </c>
      <c r="Y30" s="21">
        <v>3</v>
      </c>
      <c r="Z30" s="21">
        <v>0</v>
      </c>
      <c r="AA30" s="21">
        <v>0</v>
      </c>
      <c r="AB30" s="21">
        <v>0</v>
      </c>
      <c r="AC30" s="21">
        <v>3</v>
      </c>
      <c r="AD30" s="21">
        <v>4</v>
      </c>
      <c r="AE30" s="21">
        <v>0</v>
      </c>
      <c r="AF30" s="21">
        <v>0</v>
      </c>
      <c r="AG30" s="21">
        <v>2</v>
      </c>
      <c r="AH30" s="21">
        <v>5</v>
      </c>
      <c r="AI30" s="21">
        <v>1</v>
      </c>
      <c r="AJ30" s="5"/>
      <c r="AK30" s="5"/>
      <c r="AL30" s="5"/>
    </row>
    <row r="31" spans="1:38" ht="63.75" x14ac:dyDescent="0.25">
      <c r="A31" s="4">
        <v>26</v>
      </c>
      <c r="B31" s="3" t="s">
        <v>370</v>
      </c>
      <c r="C31" s="28" t="s">
        <v>23</v>
      </c>
      <c r="D31" s="17" t="s">
        <v>23</v>
      </c>
      <c r="E31" s="18" t="s">
        <v>288</v>
      </c>
      <c r="F31" s="18" t="s">
        <v>53</v>
      </c>
      <c r="G31" s="18" t="s">
        <v>28</v>
      </c>
      <c r="H31" s="23" t="s">
        <v>25</v>
      </c>
      <c r="I31" s="20">
        <v>38463</v>
      </c>
      <c r="J31" s="20" t="s">
        <v>70</v>
      </c>
      <c r="K31" s="20" t="s">
        <v>71</v>
      </c>
      <c r="L31" s="20" t="s">
        <v>100</v>
      </c>
      <c r="M31" s="21">
        <v>11</v>
      </c>
      <c r="N31" s="5"/>
      <c r="O31" s="42">
        <f>(Таблица1[[#This Row],[Итоги 1 тур макс. 100 б.]]+Таблица1[[#This Row],[Итоги 2 тур макс. 100 б.]])/2</f>
        <v>23.280098280098279</v>
      </c>
      <c r="P31" s="41">
        <f>Таблица1[[#This Row],[1 тур итог макс. 33 б.]]/33*100</f>
        <v>18.181818181818183</v>
      </c>
      <c r="Q31" s="21">
        <v>6</v>
      </c>
      <c r="R31" s="21"/>
      <c r="S31" s="21"/>
      <c r="T31" s="41">
        <f>Таблица1[[#This Row],[2 тур итог макс. 74 б.]]/74*100</f>
        <v>28.378378378378379</v>
      </c>
      <c r="U31" s="21">
        <f>SUM(Таблица1[[#This Row],[1 макс. 5 б.]:[17]])</f>
        <v>21</v>
      </c>
      <c r="V31" s="21">
        <v>4</v>
      </c>
      <c r="W31" s="21">
        <v>0</v>
      </c>
      <c r="X31" s="21">
        <v>1</v>
      </c>
      <c r="Y31" s="21">
        <v>3</v>
      </c>
      <c r="Z31" s="21">
        <v>0</v>
      </c>
      <c r="AA31" s="21">
        <v>0</v>
      </c>
      <c r="AB31" s="21">
        <v>0</v>
      </c>
      <c r="AC31" s="21">
        <v>4</v>
      </c>
      <c r="AD31" s="21">
        <v>4</v>
      </c>
      <c r="AE31" s="21">
        <v>0</v>
      </c>
      <c r="AF31" s="21">
        <v>0</v>
      </c>
      <c r="AG31" s="21">
        <v>0</v>
      </c>
      <c r="AH31" s="21">
        <v>4</v>
      </c>
      <c r="AI31" s="21">
        <v>1</v>
      </c>
      <c r="AJ31" s="5"/>
      <c r="AK31" s="5"/>
      <c r="AL31" s="5"/>
    </row>
    <row r="32" spans="1:38" ht="89.25" x14ac:dyDescent="0.25">
      <c r="A32" s="4">
        <v>27</v>
      </c>
      <c r="B32" s="3" t="s">
        <v>367</v>
      </c>
      <c r="C32" s="28" t="s">
        <v>21</v>
      </c>
      <c r="D32" s="17" t="s">
        <v>21</v>
      </c>
      <c r="E32" s="18" t="s">
        <v>301</v>
      </c>
      <c r="F32" s="18" t="s">
        <v>66</v>
      </c>
      <c r="G32" s="18" t="s">
        <v>75</v>
      </c>
      <c r="H32" s="23" t="s">
        <v>25</v>
      </c>
      <c r="I32" s="20">
        <v>38660</v>
      </c>
      <c r="J32" s="20" t="s">
        <v>70</v>
      </c>
      <c r="K32" s="20" t="s">
        <v>71</v>
      </c>
      <c r="L32" s="20" t="s">
        <v>95</v>
      </c>
      <c r="M32" s="21">
        <v>11</v>
      </c>
      <c r="N32" s="5"/>
      <c r="O32" s="42">
        <f>(Таблица1[[#This Row],[Итоги 1 тур макс. 100 б.]]+Таблица1[[#This Row],[Итоги 2 тур макс. 100 б.]])/2</f>
        <v>22.76822276822277</v>
      </c>
      <c r="P32" s="41">
        <f>Таблица1[[#This Row],[1 тур итог макс. 33 б.]]/33*100</f>
        <v>21.212121212121211</v>
      </c>
      <c r="Q32" s="21">
        <v>7</v>
      </c>
      <c r="R32" s="21"/>
      <c r="S32" s="21"/>
      <c r="T32" s="41">
        <f>Таблица1[[#This Row],[2 тур итог макс. 74 б.]]/74*100</f>
        <v>24.324324324324326</v>
      </c>
      <c r="U32" s="21">
        <f>SUM(Таблица1[[#This Row],[1 макс. 5 б.]:[17]])</f>
        <v>18</v>
      </c>
      <c r="V32" s="21">
        <v>5</v>
      </c>
      <c r="W32" s="21">
        <v>2</v>
      </c>
      <c r="X32" s="21">
        <v>1</v>
      </c>
      <c r="Y32" s="21">
        <v>2</v>
      </c>
      <c r="Z32" s="21">
        <v>0</v>
      </c>
      <c r="AA32" s="21">
        <v>0</v>
      </c>
      <c r="AB32" s="21">
        <v>0</v>
      </c>
      <c r="AC32" s="21">
        <v>1</v>
      </c>
      <c r="AD32" s="21">
        <v>2</v>
      </c>
      <c r="AE32" s="21">
        <v>0</v>
      </c>
      <c r="AF32" s="21">
        <v>0</v>
      </c>
      <c r="AG32" s="21">
        <v>0</v>
      </c>
      <c r="AH32" s="21">
        <v>4</v>
      </c>
      <c r="AI32" s="21">
        <v>1</v>
      </c>
      <c r="AJ32" s="5"/>
      <c r="AK32" s="5"/>
      <c r="AL32" s="5"/>
    </row>
    <row r="33" spans="1:38" ht="38.25" x14ac:dyDescent="0.25">
      <c r="A33" s="4">
        <v>28</v>
      </c>
      <c r="B33" s="3" t="s">
        <v>345</v>
      </c>
      <c r="C33" s="28" t="s">
        <v>20</v>
      </c>
      <c r="D33" s="17" t="s">
        <v>20</v>
      </c>
      <c r="E33" s="18" t="s">
        <v>269</v>
      </c>
      <c r="F33" s="18" t="s">
        <v>92</v>
      </c>
      <c r="G33" s="18" t="s">
        <v>33</v>
      </c>
      <c r="H33" s="19" t="s">
        <v>27</v>
      </c>
      <c r="I33" s="20">
        <v>38433</v>
      </c>
      <c r="J33" s="20" t="s">
        <v>70</v>
      </c>
      <c r="K33" s="20" t="s">
        <v>71</v>
      </c>
      <c r="L33" s="20" t="s">
        <v>303</v>
      </c>
      <c r="M33" s="21">
        <v>11</v>
      </c>
      <c r="N33" s="5"/>
      <c r="O33" s="42">
        <f>(Таблица1[[#This Row],[Итоги 1 тур макс. 100 б.]]+Таблица1[[#This Row],[Итоги 2 тур макс. 100 б.]])/2</f>
        <v>21.416871416871416</v>
      </c>
      <c r="P33" s="41">
        <f>Таблица1[[#This Row],[1 тур итог макс. 33 б.]]/33*100</f>
        <v>21.212121212121211</v>
      </c>
      <c r="Q33" s="21">
        <v>7</v>
      </c>
      <c r="R33" s="21"/>
      <c r="S33" s="21"/>
      <c r="T33" s="41">
        <f>Таблица1[[#This Row],[2 тур итог макс. 74 б.]]/74*100</f>
        <v>21.621621621621621</v>
      </c>
      <c r="U33" s="21">
        <f>SUM(Таблица1[[#This Row],[1 макс. 5 б.]:[17]])</f>
        <v>16</v>
      </c>
      <c r="V33" s="21">
        <v>4</v>
      </c>
      <c r="W33" s="21">
        <v>0</v>
      </c>
      <c r="X33" s="21">
        <v>0</v>
      </c>
      <c r="Y33" s="21">
        <v>2</v>
      </c>
      <c r="Z33" s="21">
        <v>0</v>
      </c>
      <c r="AA33" s="21">
        <v>0</v>
      </c>
      <c r="AB33" s="21">
        <v>0</v>
      </c>
      <c r="AC33" s="21">
        <v>3</v>
      </c>
      <c r="AD33" s="21">
        <v>5</v>
      </c>
      <c r="AE33" s="21">
        <v>1</v>
      </c>
      <c r="AF33" s="21">
        <v>0</v>
      </c>
      <c r="AG33" s="21">
        <v>0</v>
      </c>
      <c r="AH33" s="21">
        <v>1</v>
      </c>
      <c r="AI33" s="21">
        <v>0</v>
      </c>
      <c r="AJ33" s="5"/>
      <c r="AK33" s="5"/>
      <c r="AL33" s="5"/>
    </row>
    <row r="34" spans="1:38" ht="51" x14ac:dyDescent="0.25">
      <c r="A34" s="4">
        <v>29</v>
      </c>
      <c r="B34" s="3" t="s">
        <v>355</v>
      </c>
      <c r="C34" s="28" t="s">
        <v>20</v>
      </c>
      <c r="D34" s="17" t="s">
        <v>46</v>
      </c>
      <c r="E34" s="18" t="s">
        <v>276</v>
      </c>
      <c r="F34" s="18" t="s">
        <v>277</v>
      </c>
      <c r="G34" s="18" t="s">
        <v>42</v>
      </c>
      <c r="H34" s="29" t="s">
        <v>25</v>
      </c>
      <c r="I34" s="30">
        <v>38337</v>
      </c>
      <c r="J34" s="30" t="s">
        <v>70</v>
      </c>
      <c r="K34" s="30" t="s">
        <v>71</v>
      </c>
      <c r="L34" s="20" t="s">
        <v>153</v>
      </c>
      <c r="M34" s="21">
        <v>11</v>
      </c>
      <c r="N34" s="5"/>
      <c r="O34" s="42">
        <f>(Таблица1[[#This Row],[Итоги 1 тур макс. 100 б.]]+Таблица1[[#This Row],[Итоги 2 тур макс. 100 б.]])/2</f>
        <v>21.232596232596233</v>
      </c>
      <c r="P34" s="41">
        <f>Таблица1[[#This Row],[1 тур итог макс. 33 б.]]/33*100</f>
        <v>30.303030303030305</v>
      </c>
      <c r="Q34" s="21">
        <v>10</v>
      </c>
      <c r="R34" s="21"/>
      <c r="S34" s="21"/>
      <c r="T34" s="41">
        <f>Таблица1[[#This Row],[2 тур итог макс. 74 б.]]/74*100</f>
        <v>12.162162162162163</v>
      </c>
      <c r="U34" s="21">
        <f>SUM(Таблица1[[#This Row],[1 макс. 5 б.]:[17]])</f>
        <v>9</v>
      </c>
      <c r="V34" s="21">
        <v>3</v>
      </c>
      <c r="W34" s="21">
        <v>0</v>
      </c>
      <c r="X34" s="21">
        <v>1</v>
      </c>
      <c r="Y34" s="21">
        <v>2</v>
      </c>
      <c r="Z34" s="21">
        <v>0</v>
      </c>
      <c r="AA34" s="21">
        <v>0</v>
      </c>
      <c r="AB34" s="21">
        <v>0</v>
      </c>
      <c r="AC34" s="21">
        <v>0</v>
      </c>
      <c r="AD34" s="21">
        <v>3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5"/>
      <c r="AK34" s="5"/>
      <c r="AL34" s="5"/>
    </row>
    <row r="35" spans="1:38" ht="63.75" x14ac:dyDescent="0.25">
      <c r="A35" s="4">
        <v>30</v>
      </c>
      <c r="B35" s="3" t="s">
        <v>360</v>
      </c>
      <c r="C35" s="28" t="s">
        <v>20</v>
      </c>
      <c r="D35" s="17" t="s">
        <v>116</v>
      </c>
      <c r="E35" s="18" t="s">
        <v>285</v>
      </c>
      <c r="F35" s="18" t="s">
        <v>40</v>
      </c>
      <c r="G35" s="18" t="s">
        <v>286</v>
      </c>
      <c r="H35" s="23" t="s">
        <v>27</v>
      </c>
      <c r="I35" s="20">
        <v>38620</v>
      </c>
      <c r="J35" s="20" t="s">
        <v>70</v>
      </c>
      <c r="K35" s="20" t="s">
        <v>71</v>
      </c>
      <c r="L35" s="20" t="s">
        <v>117</v>
      </c>
      <c r="M35" s="21">
        <v>11</v>
      </c>
      <c r="N35" s="5"/>
      <c r="O35" s="42">
        <f>(Таблица1[[#This Row],[Итоги 1 тур макс. 100 б.]]+Таблица1[[#This Row],[Итоги 2 тур макс. 100 б.]])/2</f>
        <v>20.904995904995907</v>
      </c>
      <c r="P35" s="41">
        <f>Таблица1[[#This Row],[1 тур итог макс. 33 б.]]/33*100</f>
        <v>24.242424242424242</v>
      </c>
      <c r="Q35" s="21">
        <v>8</v>
      </c>
      <c r="R35" s="21"/>
      <c r="S35" s="21"/>
      <c r="T35" s="41">
        <f>Таблица1[[#This Row],[2 тур итог макс. 74 б.]]/74*100</f>
        <v>17.567567567567568</v>
      </c>
      <c r="U35" s="21">
        <f>SUM(Таблица1[[#This Row],[1 макс. 5 б.]:[17]])</f>
        <v>13</v>
      </c>
      <c r="V35" s="21">
        <v>3</v>
      </c>
      <c r="W35" s="21">
        <v>0</v>
      </c>
      <c r="X35" s="21">
        <v>0</v>
      </c>
      <c r="Y35" s="21">
        <v>1</v>
      </c>
      <c r="Z35" s="21">
        <v>0</v>
      </c>
      <c r="AA35" s="21">
        <v>0</v>
      </c>
      <c r="AB35" s="21">
        <v>0</v>
      </c>
      <c r="AC35" s="21">
        <v>0</v>
      </c>
      <c r="AD35" s="21">
        <v>1</v>
      </c>
      <c r="AE35" s="21">
        <v>1</v>
      </c>
      <c r="AF35" s="21">
        <v>0</v>
      </c>
      <c r="AG35" s="21">
        <v>6</v>
      </c>
      <c r="AH35" s="21">
        <v>1</v>
      </c>
      <c r="AI35" s="21">
        <v>0</v>
      </c>
      <c r="AJ35" s="5"/>
      <c r="AK35" s="5"/>
      <c r="AL35" s="5"/>
    </row>
    <row r="36" spans="1:38" ht="89.25" x14ac:dyDescent="0.25">
      <c r="A36" s="4">
        <v>31</v>
      </c>
      <c r="B36" s="3" t="s">
        <v>366</v>
      </c>
      <c r="C36" s="28" t="s">
        <v>21</v>
      </c>
      <c r="D36" s="17" t="s">
        <v>21</v>
      </c>
      <c r="E36" s="18" t="s">
        <v>300</v>
      </c>
      <c r="F36" s="18" t="s">
        <v>135</v>
      </c>
      <c r="G36" s="18" t="s">
        <v>49</v>
      </c>
      <c r="H36" s="23" t="s">
        <v>25</v>
      </c>
      <c r="I36" s="20">
        <v>38765</v>
      </c>
      <c r="J36" s="20" t="s">
        <v>70</v>
      </c>
      <c r="K36" s="20" t="s">
        <v>71</v>
      </c>
      <c r="L36" s="20" t="s">
        <v>95</v>
      </c>
      <c r="M36" s="21">
        <v>11</v>
      </c>
      <c r="N36" s="5"/>
      <c r="O36" s="42">
        <f>(Таблица1[[#This Row],[Итоги 1 тур макс. 100 б.]]+Таблица1[[#This Row],[Итоги 2 тур макс. 100 б.]])/2</f>
        <v>20.065520065520065</v>
      </c>
      <c r="P36" s="41">
        <f>Таблица1[[#This Row],[1 тур итог макс. 33 б.]]/33*100</f>
        <v>21.212121212121211</v>
      </c>
      <c r="Q36" s="21">
        <v>7</v>
      </c>
      <c r="R36" s="21"/>
      <c r="S36" s="21"/>
      <c r="T36" s="41">
        <f>Таблица1[[#This Row],[2 тур итог макс. 74 б.]]/74*100</f>
        <v>18.918918918918919</v>
      </c>
      <c r="U36" s="21">
        <f>SUM(Таблица1[[#This Row],[1 макс. 5 б.]:[17]])</f>
        <v>14</v>
      </c>
      <c r="V36" s="21">
        <v>3</v>
      </c>
      <c r="W36" s="21">
        <v>0</v>
      </c>
      <c r="X36" s="21">
        <v>2</v>
      </c>
      <c r="Y36" s="21">
        <v>1</v>
      </c>
      <c r="Z36" s="21">
        <v>0</v>
      </c>
      <c r="AA36" s="21">
        <v>0</v>
      </c>
      <c r="AB36" s="21">
        <v>0</v>
      </c>
      <c r="AC36" s="21">
        <v>0</v>
      </c>
      <c r="AD36" s="21">
        <v>3</v>
      </c>
      <c r="AE36" s="21">
        <v>0</v>
      </c>
      <c r="AF36" s="21">
        <v>0</v>
      </c>
      <c r="AG36" s="21">
        <v>0</v>
      </c>
      <c r="AH36" s="21">
        <v>4</v>
      </c>
      <c r="AI36" s="21">
        <v>1</v>
      </c>
      <c r="AJ36" s="5"/>
      <c r="AK36" s="5"/>
      <c r="AL36" s="5"/>
    </row>
    <row r="37" spans="1:38" ht="51" x14ac:dyDescent="0.25">
      <c r="A37" s="4">
        <v>32</v>
      </c>
      <c r="B37" s="3" t="s">
        <v>371</v>
      </c>
      <c r="C37" s="28" t="s">
        <v>23</v>
      </c>
      <c r="D37" s="17" t="s">
        <v>23</v>
      </c>
      <c r="E37" s="18" t="s">
        <v>289</v>
      </c>
      <c r="F37" s="18" t="s">
        <v>31</v>
      </c>
      <c r="G37" s="18" t="s">
        <v>48</v>
      </c>
      <c r="H37" s="23" t="s">
        <v>25</v>
      </c>
      <c r="I37" s="20">
        <v>38703</v>
      </c>
      <c r="J37" s="20" t="s">
        <v>70</v>
      </c>
      <c r="K37" s="20" t="s">
        <v>71</v>
      </c>
      <c r="L37" s="20" t="s">
        <v>101</v>
      </c>
      <c r="M37" s="21">
        <v>11</v>
      </c>
      <c r="N37" s="5"/>
      <c r="O37" s="42">
        <f>(Таблица1[[#This Row],[Итоги 1 тур макс. 100 б.]]+Таблица1[[#This Row],[Итоги 2 тур макс. 100 б.]])/2</f>
        <v>19.737919737919739</v>
      </c>
      <c r="P37" s="41">
        <f>Таблица1[[#This Row],[1 тур итог макс. 33 б.]]/33*100</f>
        <v>15.151515151515152</v>
      </c>
      <c r="Q37" s="21">
        <v>5</v>
      </c>
      <c r="R37" s="21"/>
      <c r="S37" s="21"/>
      <c r="T37" s="41">
        <f>Таблица1[[#This Row],[2 тур итог макс. 74 б.]]/74*100</f>
        <v>24.324324324324326</v>
      </c>
      <c r="U37" s="21">
        <f>SUM(Таблица1[[#This Row],[1 макс. 5 б.]:[17]])</f>
        <v>18</v>
      </c>
      <c r="V37" s="21">
        <v>4</v>
      </c>
      <c r="W37" s="21">
        <v>0</v>
      </c>
      <c r="X37" s="21">
        <v>1</v>
      </c>
      <c r="Y37" s="21">
        <v>3</v>
      </c>
      <c r="Z37" s="21">
        <v>0</v>
      </c>
      <c r="AA37" s="21">
        <v>0</v>
      </c>
      <c r="AB37" s="21">
        <v>0</v>
      </c>
      <c r="AC37" s="21">
        <v>0</v>
      </c>
      <c r="AD37" s="21">
        <v>4</v>
      </c>
      <c r="AE37" s="21">
        <v>0</v>
      </c>
      <c r="AF37" s="21">
        <v>0</v>
      </c>
      <c r="AG37" s="21">
        <v>2</v>
      </c>
      <c r="AH37" s="21">
        <v>3</v>
      </c>
      <c r="AI37" s="21">
        <v>1</v>
      </c>
      <c r="AJ37" s="5"/>
      <c r="AK37" s="5"/>
      <c r="AL37" s="5"/>
    </row>
    <row r="38" spans="1:38" ht="38.25" x14ac:dyDescent="0.25">
      <c r="A38" s="4">
        <v>33</v>
      </c>
      <c r="B38" s="3" t="s">
        <v>374</v>
      </c>
      <c r="C38" s="28" t="s">
        <v>23</v>
      </c>
      <c r="D38" s="17" t="s">
        <v>22</v>
      </c>
      <c r="E38" s="18" t="s">
        <v>292</v>
      </c>
      <c r="F38" s="18" t="s">
        <v>32</v>
      </c>
      <c r="G38" s="18" t="s">
        <v>29</v>
      </c>
      <c r="H38" s="23" t="s">
        <v>25</v>
      </c>
      <c r="I38" s="20">
        <v>38473</v>
      </c>
      <c r="J38" s="20" t="s">
        <v>70</v>
      </c>
      <c r="K38" s="20" t="s">
        <v>71</v>
      </c>
      <c r="L38" s="20" t="s">
        <v>177</v>
      </c>
      <c r="M38" s="21">
        <v>11</v>
      </c>
      <c r="N38" s="5"/>
      <c r="O38" s="42">
        <f>(Таблица1[[#This Row],[Итоги 1 тур макс. 100 б.]]+Таблица1[[#This Row],[Итоги 2 тур макс. 100 б.]])/2</f>
        <v>19.737919737919739</v>
      </c>
      <c r="P38" s="41">
        <f>Таблица1[[#This Row],[1 тур итог макс. 33 б.]]/33*100</f>
        <v>15.151515151515152</v>
      </c>
      <c r="Q38" s="21">
        <v>5</v>
      </c>
      <c r="R38" s="21"/>
      <c r="S38" s="21"/>
      <c r="T38" s="41">
        <f>Таблица1[[#This Row],[2 тур итог макс. 74 б.]]/74*100</f>
        <v>24.324324324324326</v>
      </c>
      <c r="U38" s="21">
        <f>SUM(Таблица1[[#This Row],[1 макс. 5 б.]:[17]])</f>
        <v>18</v>
      </c>
      <c r="V38" s="21">
        <v>3</v>
      </c>
      <c r="W38" s="21">
        <v>1</v>
      </c>
      <c r="X38" s="21">
        <v>0</v>
      </c>
      <c r="Y38" s="21">
        <v>2</v>
      </c>
      <c r="Z38" s="21">
        <v>0</v>
      </c>
      <c r="AA38" s="21">
        <v>0</v>
      </c>
      <c r="AB38" s="21">
        <v>0</v>
      </c>
      <c r="AC38" s="21">
        <v>3</v>
      </c>
      <c r="AD38" s="21">
        <v>5</v>
      </c>
      <c r="AE38" s="21">
        <v>1</v>
      </c>
      <c r="AF38" s="21">
        <v>0</v>
      </c>
      <c r="AG38" s="21">
        <v>0</v>
      </c>
      <c r="AH38" s="21">
        <v>3</v>
      </c>
      <c r="AI38" s="21">
        <v>0</v>
      </c>
      <c r="AJ38" s="5"/>
      <c r="AK38" s="5"/>
      <c r="AL38" s="5"/>
    </row>
    <row r="39" spans="1:38" ht="38.25" x14ac:dyDescent="0.25">
      <c r="A39" s="4">
        <v>34</v>
      </c>
      <c r="B39" s="3" t="s">
        <v>347</v>
      </c>
      <c r="C39" s="28" t="s">
        <v>20</v>
      </c>
      <c r="D39" s="17" t="s">
        <v>20</v>
      </c>
      <c r="E39" s="18" t="s">
        <v>270</v>
      </c>
      <c r="F39" s="18" t="s">
        <v>31</v>
      </c>
      <c r="G39" s="18" t="s">
        <v>244</v>
      </c>
      <c r="H39" s="19" t="s">
        <v>25</v>
      </c>
      <c r="I39" s="20">
        <v>38677</v>
      </c>
      <c r="J39" s="20" t="s">
        <v>70</v>
      </c>
      <c r="K39" s="20" t="s">
        <v>71</v>
      </c>
      <c r="L39" s="20" t="s">
        <v>85</v>
      </c>
      <c r="M39" s="21">
        <v>11</v>
      </c>
      <c r="N39" s="5"/>
      <c r="O39" s="42">
        <f>(Таблица1[[#This Row],[Итоги 1 тур макс. 100 б.]]+Таблица1[[#This Row],[Итоги 2 тур макс. 100 б.]])/2</f>
        <v>19.226044226044227</v>
      </c>
      <c r="P39" s="41">
        <f>Таблица1[[#This Row],[1 тур итог макс. 33 б.]]/33*100</f>
        <v>18.181818181818183</v>
      </c>
      <c r="Q39" s="21">
        <v>6</v>
      </c>
      <c r="R39" s="21"/>
      <c r="S39" s="21"/>
      <c r="T39" s="41">
        <f>Таблица1[[#This Row],[2 тур итог макс. 74 б.]]/74*100</f>
        <v>20.27027027027027</v>
      </c>
      <c r="U39" s="21">
        <f>SUM(Таблица1[[#This Row],[1 макс. 5 б.]:[17]])</f>
        <v>15</v>
      </c>
      <c r="V39" s="21">
        <v>4</v>
      </c>
      <c r="W39" s="21">
        <v>2</v>
      </c>
      <c r="X39" s="21">
        <v>0</v>
      </c>
      <c r="Y39" s="21">
        <v>2</v>
      </c>
      <c r="Z39" s="21">
        <v>0</v>
      </c>
      <c r="AA39" s="21">
        <v>0</v>
      </c>
      <c r="AB39" s="21">
        <v>0</v>
      </c>
      <c r="AC39" s="21">
        <v>0</v>
      </c>
      <c r="AD39" s="21">
        <v>4</v>
      </c>
      <c r="AE39" s="21">
        <v>1</v>
      </c>
      <c r="AF39" s="21">
        <v>0</v>
      </c>
      <c r="AG39" s="21">
        <v>0</v>
      </c>
      <c r="AH39" s="21">
        <v>2</v>
      </c>
      <c r="AI39" s="21">
        <v>0</v>
      </c>
      <c r="AJ39" s="5"/>
      <c r="AK39" s="5"/>
      <c r="AL39" s="5"/>
    </row>
    <row r="40" spans="1:38" ht="63.75" x14ac:dyDescent="0.25">
      <c r="A40" s="4">
        <v>35</v>
      </c>
      <c r="B40" s="3" t="s">
        <v>362</v>
      </c>
      <c r="C40" s="28" t="s">
        <v>21</v>
      </c>
      <c r="D40" s="17" t="s">
        <v>57</v>
      </c>
      <c r="E40" s="18" t="s">
        <v>296</v>
      </c>
      <c r="F40" s="18" t="s">
        <v>103</v>
      </c>
      <c r="G40" s="18" t="s">
        <v>35</v>
      </c>
      <c r="H40" s="31" t="s">
        <v>25</v>
      </c>
      <c r="I40" s="32">
        <v>38482</v>
      </c>
      <c r="J40" s="32" t="s">
        <v>70</v>
      </c>
      <c r="K40" s="32" t="s">
        <v>71</v>
      </c>
      <c r="L40" s="20" t="s">
        <v>297</v>
      </c>
      <c r="M40" s="21">
        <v>11</v>
      </c>
      <c r="N40" s="5"/>
      <c r="O40" s="42">
        <f>(Таблица1[[#This Row],[Итоги 1 тур макс. 100 б.]]+Таблица1[[#This Row],[Итоги 2 тур макс. 100 б.]])/2</f>
        <v>18.898443898443897</v>
      </c>
      <c r="P40" s="41">
        <f>Таблица1[[#This Row],[1 тур итог макс. 33 б.]]/33*100</f>
        <v>12.121212121212121</v>
      </c>
      <c r="Q40" s="21">
        <v>4</v>
      </c>
      <c r="R40" s="21"/>
      <c r="S40" s="21"/>
      <c r="T40" s="41">
        <f>Таблица1[[#This Row],[2 тур итог макс. 74 б.]]/74*100</f>
        <v>25.675675675675674</v>
      </c>
      <c r="U40" s="21">
        <f>SUM(Таблица1[[#This Row],[1 макс. 5 б.]:[17]])</f>
        <v>19</v>
      </c>
      <c r="V40" s="21">
        <v>4</v>
      </c>
      <c r="W40" s="21">
        <v>1</v>
      </c>
      <c r="X40" s="21">
        <v>2</v>
      </c>
      <c r="Y40" s="21">
        <v>2</v>
      </c>
      <c r="Z40" s="21">
        <v>0</v>
      </c>
      <c r="AA40" s="21">
        <v>0</v>
      </c>
      <c r="AB40" s="21">
        <v>0</v>
      </c>
      <c r="AC40" s="21">
        <v>1</v>
      </c>
      <c r="AD40" s="21">
        <v>1</v>
      </c>
      <c r="AE40" s="21">
        <v>0</v>
      </c>
      <c r="AF40" s="21">
        <v>0</v>
      </c>
      <c r="AG40" s="21">
        <v>3</v>
      </c>
      <c r="AH40" s="21">
        <v>5</v>
      </c>
      <c r="AI40" s="21">
        <v>0</v>
      </c>
      <c r="AJ40" s="5"/>
      <c r="AK40" s="5"/>
      <c r="AL40" s="5"/>
    </row>
    <row r="41" spans="1:38" ht="38.25" x14ac:dyDescent="0.25">
      <c r="A41" s="4">
        <v>36</v>
      </c>
      <c r="B41" s="3" t="s">
        <v>351</v>
      </c>
      <c r="C41" s="28" t="s">
        <v>20</v>
      </c>
      <c r="D41" s="17" t="s">
        <v>112</v>
      </c>
      <c r="E41" s="18" t="s">
        <v>165</v>
      </c>
      <c r="F41" s="18" t="s">
        <v>175</v>
      </c>
      <c r="G41" s="18" t="s">
        <v>28</v>
      </c>
      <c r="H41" s="23" t="s">
        <v>25</v>
      </c>
      <c r="I41" s="25">
        <v>38486</v>
      </c>
      <c r="J41" s="20" t="s">
        <v>70</v>
      </c>
      <c r="K41" s="20" t="s">
        <v>71</v>
      </c>
      <c r="L41" s="20" t="s">
        <v>154</v>
      </c>
      <c r="M41" s="21">
        <v>11</v>
      </c>
      <c r="N41" s="5"/>
      <c r="O41" s="42">
        <f>(Таблица1[[#This Row],[Итоги 1 тур макс. 100 б.]]+Таблица1[[#This Row],[Итоги 2 тур макс. 100 б.]])/2</f>
        <v>17.874692874692876</v>
      </c>
      <c r="P41" s="41">
        <f>Таблица1[[#This Row],[1 тур итог макс. 33 б.]]/33*100</f>
        <v>18.181818181818183</v>
      </c>
      <c r="Q41" s="21">
        <v>6</v>
      </c>
      <c r="R41" s="21"/>
      <c r="S41" s="21"/>
      <c r="T41" s="41">
        <f>Таблица1[[#This Row],[2 тур итог макс. 74 б.]]/74*100</f>
        <v>17.567567567567568</v>
      </c>
      <c r="U41" s="21">
        <f>SUM(Таблица1[[#This Row],[1 макс. 5 б.]:[17]])</f>
        <v>13</v>
      </c>
      <c r="V41" s="21">
        <v>3</v>
      </c>
      <c r="W41" s="21">
        <v>0</v>
      </c>
      <c r="X41" s="21">
        <v>2</v>
      </c>
      <c r="Y41" s="21">
        <v>2</v>
      </c>
      <c r="Z41" s="21">
        <v>0</v>
      </c>
      <c r="AA41" s="21">
        <v>0</v>
      </c>
      <c r="AB41" s="21">
        <v>0</v>
      </c>
      <c r="AC41" s="21">
        <v>0</v>
      </c>
      <c r="AD41" s="21">
        <v>2</v>
      </c>
      <c r="AE41" s="21">
        <v>1</v>
      </c>
      <c r="AF41" s="21">
        <v>0</v>
      </c>
      <c r="AG41" s="21">
        <v>1</v>
      </c>
      <c r="AH41" s="21">
        <v>2</v>
      </c>
      <c r="AI41" s="21">
        <v>0</v>
      </c>
      <c r="AJ41" s="5"/>
      <c r="AK41" s="5"/>
      <c r="AL41" s="5"/>
    </row>
    <row r="42" spans="1:38" ht="89.25" x14ac:dyDescent="0.25">
      <c r="A42" s="4">
        <v>37</v>
      </c>
      <c r="B42" s="3" t="s">
        <v>365</v>
      </c>
      <c r="C42" s="28" t="s">
        <v>21</v>
      </c>
      <c r="D42" s="17" t="s">
        <v>21</v>
      </c>
      <c r="E42" s="18" t="s">
        <v>299</v>
      </c>
      <c r="F42" s="18" t="s">
        <v>73</v>
      </c>
      <c r="G42" s="18" t="s">
        <v>115</v>
      </c>
      <c r="H42" s="23" t="s">
        <v>25</v>
      </c>
      <c r="I42" s="20">
        <v>38554</v>
      </c>
      <c r="J42" s="20" t="s">
        <v>70</v>
      </c>
      <c r="K42" s="20" t="s">
        <v>71</v>
      </c>
      <c r="L42" s="20" t="s">
        <v>95</v>
      </c>
      <c r="M42" s="21">
        <v>11</v>
      </c>
      <c r="N42" s="5"/>
      <c r="O42" s="42">
        <f>(Таблица1[[#This Row],[Итоги 1 тур макс. 100 б.]]+Таблица1[[#This Row],[Итоги 2 тур макс. 100 б.]])/2</f>
        <v>17.874692874692876</v>
      </c>
      <c r="P42" s="41">
        <f>Таблица1[[#This Row],[1 тур итог макс. 33 б.]]/33*100</f>
        <v>18.181818181818183</v>
      </c>
      <c r="Q42" s="21">
        <v>6</v>
      </c>
      <c r="R42" s="21"/>
      <c r="S42" s="21"/>
      <c r="T42" s="41">
        <f>Таблица1[[#This Row],[2 тур итог макс. 74 б.]]/74*100</f>
        <v>17.567567567567568</v>
      </c>
      <c r="U42" s="21">
        <f>SUM(Таблица1[[#This Row],[1 макс. 5 б.]:[17]])</f>
        <v>13</v>
      </c>
      <c r="V42" s="21">
        <v>4</v>
      </c>
      <c r="W42" s="21">
        <v>0</v>
      </c>
      <c r="X42" s="21">
        <v>2</v>
      </c>
      <c r="Y42" s="21">
        <v>1</v>
      </c>
      <c r="Z42" s="21">
        <v>0</v>
      </c>
      <c r="AA42" s="21">
        <v>0</v>
      </c>
      <c r="AB42" s="21">
        <v>0</v>
      </c>
      <c r="AC42" s="21">
        <v>2</v>
      </c>
      <c r="AD42" s="21">
        <v>1</v>
      </c>
      <c r="AE42" s="21">
        <v>0</v>
      </c>
      <c r="AF42" s="21">
        <v>0</v>
      </c>
      <c r="AG42" s="21">
        <v>3</v>
      </c>
      <c r="AH42" s="21">
        <v>0</v>
      </c>
      <c r="AI42" s="21">
        <v>0</v>
      </c>
      <c r="AJ42" s="5"/>
      <c r="AK42" s="5"/>
      <c r="AL42" s="5"/>
    </row>
    <row r="43" spans="1:38" ht="38.25" x14ac:dyDescent="0.25">
      <c r="A43" s="4">
        <v>38</v>
      </c>
      <c r="B43" s="3" t="s">
        <v>350</v>
      </c>
      <c r="C43" s="28" t="s">
        <v>20</v>
      </c>
      <c r="D43" s="17" t="s">
        <v>112</v>
      </c>
      <c r="E43" s="18" t="s">
        <v>157</v>
      </c>
      <c r="F43" s="18" t="s">
        <v>125</v>
      </c>
      <c r="G43" s="18" t="s">
        <v>56</v>
      </c>
      <c r="H43" s="23" t="s">
        <v>27</v>
      </c>
      <c r="I43" s="20">
        <v>38514</v>
      </c>
      <c r="J43" s="20" t="s">
        <v>70</v>
      </c>
      <c r="K43" s="20" t="s">
        <v>71</v>
      </c>
      <c r="L43" s="20" t="s">
        <v>154</v>
      </c>
      <c r="M43" s="21">
        <v>11</v>
      </c>
      <c r="N43" s="5"/>
      <c r="O43" s="42">
        <f>(Таблица1[[#This Row],[Итоги 1 тур макс. 100 б.]]+Таблица1[[#This Row],[Итоги 2 тур макс. 100 б.]])/2</f>
        <v>17.383292383292382</v>
      </c>
      <c r="P43" s="41">
        <f>Таблица1[[#This Row],[1 тур итог макс. 33 б.]]/33*100</f>
        <v>9.0909090909090917</v>
      </c>
      <c r="Q43" s="21">
        <v>3</v>
      </c>
      <c r="R43" s="21"/>
      <c r="S43" s="21"/>
      <c r="T43" s="41">
        <f>Таблица1[[#This Row],[2 тур итог макс. 74 б.]]/74*100</f>
        <v>25.675675675675674</v>
      </c>
      <c r="U43" s="21">
        <f>SUM(Таблица1[[#This Row],[1 макс. 5 б.]:[17]])</f>
        <v>19</v>
      </c>
      <c r="V43" s="21">
        <v>4</v>
      </c>
      <c r="W43" s="21">
        <v>0</v>
      </c>
      <c r="X43" s="21">
        <v>1</v>
      </c>
      <c r="Y43" s="21">
        <v>2</v>
      </c>
      <c r="Z43" s="21">
        <v>0</v>
      </c>
      <c r="AA43" s="21">
        <v>0</v>
      </c>
      <c r="AB43" s="21">
        <v>0</v>
      </c>
      <c r="AC43" s="21">
        <v>3</v>
      </c>
      <c r="AD43" s="21">
        <v>3</v>
      </c>
      <c r="AE43" s="21">
        <v>0</v>
      </c>
      <c r="AF43" s="21">
        <v>0</v>
      </c>
      <c r="AG43" s="21">
        <v>3</v>
      </c>
      <c r="AH43" s="21">
        <v>3</v>
      </c>
      <c r="AI43" s="21">
        <v>0</v>
      </c>
      <c r="AJ43" s="5"/>
      <c r="AK43" s="5"/>
      <c r="AL43" s="5"/>
    </row>
    <row r="44" spans="1:38" ht="51" x14ac:dyDescent="0.25">
      <c r="A44" s="4">
        <v>39</v>
      </c>
      <c r="B44" s="3" t="s">
        <v>349</v>
      </c>
      <c r="C44" s="28" t="s">
        <v>20</v>
      </c>
      <c r="D44" s="17" t="s">
        <v>112</v>
      </c>
      <c r="E44" s="18" t="s">
        <v>47</v>
      </c>
      <c r="F44" s="18" t="s">
        <v>32</v>
      </c>
      <c r="G44" s="18" t="s">
        <v>29</v>
      </c>
      <c r="H44" s="23" t="s">
        <v>25</v>
      </c>
      <c r="I44" s="20">
        <v>38557</v>
      </c>
      <c r="J44" s="20" t="s">
        <v>70</v>
      </c>
      <c r="K44" s="20" t="s">
        <v>71</v>
      </c>
      <c r="L44" s="20" t="s">
        <v>113</v>
      </c>
      <c r="M44" s="21">
        <v>11</v>
      </c>
      <c r="N44" s="5"/>
      <c r="O44" s="42">
        <f>(Таблица1[[#This Row],[Итоги 1 тур макс. 100 б.]]+Таблица1[[#This Row],[Итоги 2 тур макс. 100 б.]])/2</f>
        <v>17.199017199017199</v>
      </c>
      <c r="P44" s="41">
        <f>Таблица1[[#This Row],[1 тур итог макс. 33 б.]]/33*100</f>
        <v>18.181818181818183</v>
      </c>
      <c r="Q44" s="21">
        <v>6</v>
      </c>
      <c r="R44" s="21"/>
      <c r="S44" s="21"/>
      <c r="T44" s="41">
        <f>Таблица1[[#This Row],[2 тур итог макс. 74 б.]]/74*100</f>
        <v>16.216216216216218</v>
      </c>
      <c r="U44" s="21">
        <f>SUM(Таблица1[[#This Row],[1 макс. 5 б.]:[17]])</f>
        <v>12</v>
      </c>
      <c r="V44" s="21">
        <v>3</v>
      </c>
      <c r="W44" s="21">
        <v>1</v>
      </c>
      <c r="X44" s="21">
        <v>1</v>
      </c>
      <c r="Y44" s="21">
        <v>2</v>
      </c>
      <c r="Z44" s="21">
        <v>0</v>
      </c>
      <c r="AA44" s="21">
        <v>0</v>
      </c>
      <c r="AB44" s="21">
        <v>0</v>
      </c>
      <c r="AC44" s="21">
        <v>1</v>
      </c>
      <c r="AD44" s="21">
        <v>0</v>
      </c>
      <c r="AE44" s="21">
        <v>0</v>
      </c>
      <c r="AF44" s="21">
        <v>0</v>
      </c>
      <c r="AG44" s="21">
        <v>1</v>
      </c>
      <c r="AH44" s="21">
        <v>2</v>
      </c>
      <c r="AI44" s="21">
        <v>1</v>
      </c>
      <c r="AJ44" s="5"/>
      <c r="AK44" s="5"/>
      <c r="AL44" s="5"/>
    </row>
    <row r="45" spans="1:38" ht="38.25" x14ac:dyDescent="0.25">
      <c r="A45" s="4">
        <v>40</v>
      </c>
      <c r="B45" s="3" t="s">
        <v>334</v>
      </c>
      <c r="C45" s="28" t="s">
        <v>20</v>
      </c>
      <c r="D45" s="17" t="s">
        <v>20</v>
      </c>
      <c r="E45" s="18" t="s">
        <v>251</v>
      </c>
      <c r="F45" s="18" t="s">
        <v>119</v>
      </c>
      <c r="G45" s="18" t="s">
        <v>29</v>
      </c>
      <c r="H45" s="22" t="s">
        <v>25</v>
      </c>
      <c r="I45" s="20">
        <v>38434</v>
      </c>
      <c r="J45" s="20" t="s">
        <v>70</v>
      </c>
      <c r="K45" s="20" t="s">
        <v>71</v>
      </c>
      <c r="L45" s="20" t="s">
        <v>114</v>
      </c>
      <c r="M45" s="21">
        <v>11</v>
      </c>
      <c r="N45" s="5"/>
      <c r="O45" s="42">
        <f>(Таблица1[[#This Row],[Итоги 1 тур макс. 100 б.]]+Таблица1[[#This Row],[Итоги 2 тур макс. 100 б.]])/2</f>
        <v>16.871416871416869</v>
      </c>
      <c r="P45" s="41">
        <f>Таблица1[[#This Row],[1 тур итог макс. 33 б.]]/33*100</f>
        <v>12.121212121212121</v>
      </c>
      <c r="Q45" s="21">
        <v>4</v>
      </c>
      <c r="R45" s="21"/>
      <c r="S45" s="21"/>
      <c r="T45" s="41">
        <f>Таблица1[[#This Row],[2 тур итог макс. 74 б.]]/74*100</f>
        <v>21.621621621621621</v>
      </c>
      <c r="U45" s="21">
        <f>SUM(Таблица1[[#This Row],[1 макс. 5 б.]:[17]])</f>
        <v>16</v>
      </c>
      <c r="V45" s="21">
        <v>3</v>
      </c>
      <c r="W45" s="21">
        <v>0</v>
      </c>
      <c r="X45" s="21">
        <v>1</v>
      </c>
      <c r="Y45" s="21">
        <v>1</v>
      </c>
      <c r="Z45" s="21">
        <v>0</v>
      </c>
      <c r="AA45" s="21">
        <v>0</v>
      </c>
      <c r="AB45" s="21">
        <v>0</v>
      </c>
      <c r="AC45" s="21">
        <v>0</v>
      </c>
      <c r="AD45" s="21">
        <v>3</v>
      </c>
      <c r="AE45" s="21">
        <v>0</v>
      </c>
      <c r="AF45" s="21">
        <v>0</v>
      </c>
      <c r="AG45" s="21">
        <v>5</v>
      </c>
      <c r="AH45" s="21">
        <v>3</v>
      </c>
      <c r="AI45" s="21">
        <v>0</v>
      </c>
      <c r="AJ45" s="5"/>
      <c r="AK45" s="5"/>
      <c r="AL45" s="5"/>
    </row>
    <row r="46" spans="1:38" ht="51" x14ac:dyDescent="0.25">
      <c r="A46" s="4">
        <v>41</v>
      </c>
      <c r="B46" s="3" t="s">
        <v>358</v>
      </c>
      <c r="C46" s="28" t="s">
        <v>20</v>
      </c>
      <c r="D46" s="17" t="s">
        <v>44</v>
      </c>
      <c r="E46" s="18" t="s">
        <v>282</v>
      </c>
      <c r="F46" s="18" t="s">
        <v>231</v>
      </c>
      <c r="G46" s="18" t="s">
        <v>69</v>
      </c>
      <c r="H46" s="23" t="s">
        <v>27</v>
      </c>
      <c r="I46" s="20">
        <v>38635</v>
      </c>
      <c r="J46" s="20" t="s">
        <v>70</v>
      </c>
      <c r="K46" s="20" t="s">
        <v>71</v>
      </c>
      <c r="L46" s="20" t="s">
        <v>162</v>
      </c>
      <c r="M46" s="21">
        <v>11</v>
      </c>
      <c r="N46" s="5"/>
      <c r="O46" s="42">
        <f>(Таблица1[[#This Row],[Итоги 1 тур макс. 100 б.]]+Таблица1[[#This Row],[Итоги 2 тур макс. 100 б.]])/2</f>
        <v>15.171990171990174</v>
      </c>
      <c r="P46" s="41">
        <f>Таблица1[[#This Row],[1 тур итог макс. 33 б.]]/33*100</f>
        <v>18.181818181818183</v>
      </c>
      <c r="Q46" s="21">
        <v>6</v>
      </c>
      <c r="R46" s="21"/>
      <c r="S46" s="21"/>
      <c r="T46" s="41">
        <f>Таблица1[[#This Row],[2 тур итог макс. 74 б.]]/74*100</f>
        <v>12.162162162162163</v>
      </c>
      <c r="U46" s="21">
        <f>SUM(Таблица1[[#This Row],[1 макс. 5 б.]:[17]])</f>
        <v>9</v>
      </c>
      <c r="V46" s="21">
        <v>3</v>
      </c>
      <c r="W46" s="21">
        <v>0</v>
      </c>
      <c r="X46" s="21">
        <v>1</v>
      </c>
      <c r="Y46" s="21">
        <v>2</v>
      </c>
      <c r="Z46" s="21">
        <v>0</v>
      </c>
      <c r="AA46" s="21">
        <v>0</v>
      </c>
      <c r="AB46" s="21">
        <v>0</v>
      </c>
      <c r="AC46" s="21">
        <v>0</v>
      </c>
      <c r="AD46" s="21">
        <v>3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5"/>
      <c r="AK46" s="5"/>
      <c r="AL46" s="5"/>
    </row>
    <row r="47" spans="1:38" ht="38.25" x14ac:dyDescent="0.25">
      <c r="A47" s="4">
        <v>42</v>
      </c>
      <c r="B47" s="3" t="s">
        <v>364</v>
      </c>
      <c r="C47" s="28" t="s">
        <v>21</v>
      </c>
      <c r="D47" s="17" t="s">
        <v>256</v>
      </c>
      <c r="E47" s="18" t="s">
        <v>298</v>
      </c>
      <c r="F47" s="18" t="s">
        <v>52</v>
      </c>
      <c r="G47" s="18" t="s">
        <v>48</v>
      </c>
      <c r="H47" s="23" t="s">
        <v>25</v>
      </c>
      <c r="I47" s="20">
        <v>38523</v>
      </c>
      <c r="J47" s="20" t="s">
        <v>70</v>
      </c>
      <c r="K47" s="20" t="s">
        <v>71</v>
      </c>
      <c r="L47" s="20" t="s">
        <v>258</v>
      </c>
      <c r="M47" s="21">
        <v>11</v>
      </c>
      <c r="N47" s="5"/>
      <c r="O47" s="42">
        <f>(Таблица1[[#This Row],[Итоги 1 тур макс. 100 б.]]+Таблица1[[#This Row],[Итоги 2 тур макс. 100 б.]])/2</f>
        <v>14.844389844389845</v>
      </c>
      <c r="P47" s="41">
        <f>Таблица1[[#This Row],[1 тур итог макс. 33 б.]]/33*100</f>
        <v>12.121212121212121</v>
      </c>
      <c r="Q47" s="21">
        <v>4</v>
      </c>
      <c r="R47" s="21"/>
      <c r="S47" s="21"/>
      <c r="T47" s="41">
        <f>Таблица1[[#This Row],[2 тур итог макс. 74 б.]]/74*100</f>
        <v>17.567567567567568</v>
      </c>
      <c r="U47" s="21">
        <f>SUM(Таблица1[[#This Row],[1 макс. 5 б.]:[17]])</f>
        <v>13</v>
      </c>
      <c r="V47" s="21">
        <v>3</v>
      </c>
      <c r="W47" s="21">
        <v>0</v>
      </c>
      <c r="X47" s="21">
        <v>1</v>
      </c>
      <c r="Y47" s="21">
        <v>3</v>
      </c>
      <c r="Z47" s="21">
        <v>0</v>
      </c>
      <c r="AA47" s="21">
        <v>0</v>
      </c>
      <c r="AB47" s="21">
        <v>0</v>
      </c>
      <c r="AC47" s="21">
        <v>2</v>
      </c>
      <c r="AD47" s="21">
        <v>0</v>
      </c>
      <c r="AE47" s="21">
        <v>0</v>
      </c>
      <c r="AF47" s="21">
        <v>0</v>
      </c>
      <c r="AG47" s="21">
        <v>2</v>
      </c>
      <c r="AH47" s="21">
        <v>2</v>
      </c>
      <c r="AI47" s="21">
        <v>0</v>
      </c>
      <c r="AJ47" s="5"/>
      <c r="AK47" s="5"/>
      <c r="AL47" s="5"/>
    </row>
    <row r="48" spans="1:38" ht="38.25" x14ac:dyDescent="0.25">
      <c r="A48" s="4">
        <v>43</v>
      </c>
      <c r="B48" s="3" t="s">
        <v>341</v>
      </c>
      <c r="C48" s="28" t="s">
        <v>20</v>
      </c>
      <c r="D48" s="17" t="s">
        <v>20</v>
      </c>
      <c r="E48" s="18" t="s">
        <v>266</v>
      </c>
      <c r="F48" s="18" t="s">
        <v>55</v>
      </c>
      <c r="G48" s="18" t="s">
        <v>267</v>
      </c>
      <c r="H48" s="22" t="s">
        <v>25</v>
      </c>
      <c r="I48" s="20">
        <v>38500</v>
      </c>
      <c r="J48" s="20" t="s">
        <v>70</v>
      </c>
      <c r="K48" s="20" t="s">
        <v>71</v>
      </c>
      <c r="L48" s="20" t="s">
        <v>114</v>
      </c>
      <c r="M48" s="21">
        <v>11</v>
      </c>
      <c r="N48" s="5"/>
      <c r="O48" s="42">
        <f>(Таблица1[[#This Row],[Итоги 1 тур макс. 100 б.]]+Таблица1[[#This Row],[Итоги 2 тур макс. 100 б.]])/2</f>
        <v>7.5757575757575761</v>
      </c>
      <c r="P48" s="41">
        <f>Таблица1[[#This Row],[1 тур итог макс. 33 б.]]/33*100</f>
        <v>15.151515151515152</v>
      </c>
      <c r="Q48" s="21">
        <v>5</v>
      </c>
      <c r="R48" s="21"/>
      <c r="S48" s="21"/>
      <c r="T48" s="40">
        <f>Таблица1[[#This Row],[2 тур итог макс. 74 б.]]/74*100</f>
        <v>0</v>
      </c>
      <c r="U48" s="21">
        <f>SUM(Таблица1[[#This Row],[1 макс. 5 б.]:[17]])</f>
        <v>0</v>
      </c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5"/>
      <c r="AK48" s="5"/>
      <c r="AL48" s="5"/>
    </row>
  </sheetData>
  <dataValidations count="3">
    <dataValidation type="list" allowBlank="1" showInputMessage="1" showErrorMessage="1" sqref="H6:H48">
      <formula1>пол</formula1>
    </dataValidation>
    <dataValidation type="list" allowBlank="1" showInputMessage="1" showErrorMessage="1" sqref="J6:J48">
      <formula1>гражданство</formula1>
    </dataValidation>
    <dataValidation type="list" allowBlank="1" showInputMessage="1" showErrorMessage="1" sqref="M6:M48">
      <formula1>класс</formula1>
    </dataValidation>
  </dataValidations>
  <pageMargins left="0.11811023622047245" right="0.11811023622047245" top="0.35433070866141736" bottom="0.35433070866141736" header="0.31496062992125984" footer="0.31496062992125984"/>
  <pageSetup paperSize="9" scale="7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9 класс</vt:lpstr>
      <vt:lpstr>10 класс</vt:lpstr>
      <vt:lpstr>11 класс</vt:lpstr>
      <vt:lpstr>'11 класс'!Заголовки_для_печати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НИРО Карташова Н.А.</dc:creator>
  <cp:lastModifiedBy>user</cp:lastModifiedBy>
  <cp:lastPrinted>2023-02-14T13:07:07Z</cp:lastPrinted>
  <dcterms:created xsi:type="dcterms:W3CDTF">2014-12-24T12:13:51Z</dcterms:created>
  <dcterms:modified xsi:type="dcterms:W3CDTF">2023-02-15T07:32:09Z</dcterms:modified>
</cp:coreProperties>
</file>